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5875" windowHeight="11070"/>
  </bookViews>
  <sheets>
    <sheet name="Google Analytics" sheetId="1" r:id="rId1"/>
    <sheet name="Content" sheetId="2" r:id="rId2"/>
  </sheets>
  <definedNames>
    <definedName name="_xlnm._FilterDatabase" localSheetId="1" hidden="1">Content!$A$7:$H$58</definedName>
  </definedNames>
  <calcPr calcId="145621" concurrentCalc="0"/>
</workbook>
</file>

<file path=xl/calcChain.xml><?xml version="1.0" encoding="utf-8"?>
<calcChain xmlns="http://schemas.openxmlformats.org/spreadsheetml/2006/main">
  <c r="C89" i="1" l="1"/>
  <c r="C87" i="1"/>
  <c r="B89" i="1"/>
  <c r="B88" i="1"/>
  <c r="B86" i="1"/>
  <c r="B87" i="1"/>
  <c r="B139" i="1"/>
  <c r="H144" i="1"/>
  <c r="G144" i="1"/>
  <c r="D144" i="1"/>
  <c r="C144" i="1"/>
  <c r="F139" i="1"/>
  <c r="F138" i="1"/>
  <c r="H139" i="1"/>
  <c r="G139" i="1"/>
  <c r="B138" i="1"/>
  <c r="D139" i="1"/>
  <c r="C139" i="1"/>
  <c r="D132" i="1"/>
  <c r="D131" i="1"/>
  <c r="C132" i="1"/>
  <c r="D126" i="1"/>
  <c r="D125" i="1"/>
  <c r="C126" i="1"/>
  <c r="D120" i="1"/>
  <c r="D119" i="1"/>
  <c r="C120" i="1"/>
  <c r="D99" i="1"/>
  <c r="D105" i="1"/>
  <c r="D111" i="1"/>
  <c r="E99" i="1"/>
  <c r="E105" i="1"/>
  <c r="E111" i="1"/>
  <c r="I99" i="1"/>
  <c r="D98" i="1"/>
  <c r="D104" i="1"/>
  <c r="D110" i="1"/>
  <c r="E98" i="1"/>
  <c r="E104" i="1"/>
  <c r="E110" i="1"/>
  <c r="I98" i="1"/>
  <c r="I97" i="1"/>
  <c r="I96" i="1"/>
  <c r="D108" i="1"/>
  <c r="G111" i="1"/>
  <c r="G110" i="1"/>
  <c r="D102" i="1"/>
  <c r="G105" i="1"/>
  <c r="G104" i="1"/>
  <c r="D96" i="1"/>
  <c r="G99" i="1"/>
  <c r="G98" i="1"/>
  <c r="F111" i="1"/>
  <c r="F105" i="1"/>
  <c r="F99" i="1"/>
  <c r="E79" i="1"/>
  <c r="E76" i="1"/>
  <c r="G79" i="1"/>
  <c r="E78" i="1"/>
  <c r="G78" i="1"/>
  <c r="F79" i="1"/>
  <c r="E74" i="1"/>
  <c r="E71" i="1"/>
  <c r="G74" i="1"/>
  <c r="E73" i="1"/>
  <c r="G73" i="1"/>
  <c r="F74" i="1"/>
  <c r="E67" i="1"/>
  <c r="E64" i="1"/>
  <c r="G67" i="1"/>
  <c r="E66" i="1"/>
  <c r="G66" i="1"/>
  <c r="F67" i="1"/>
  <c r="E62" i="1"/>
  <c r="E59" i="1"/>
  <c r="G62" i="1"/>
  <c r="E61" i="1"/>
  <c r="G61" i="1"/>
  <c r="F62" i="1"/>
  <c r="D17" i="1"/>
  <c r="D52" i="1"/>
  <c r="D49" i="1"/>
  <c r="F52" i="1"/>
  <c r="D16" i="1"/>
  <c r="D51" i="1"/>
  <c r="F51" i="1"/>
  <c r="E52" i="1"/>
  <c r="D45" i="1"/>
  <c r="D42" i="1"/>
  <c r="F45" i="1"/>
  <c r="D44" i="1"/>
  <c r="F44" i="1"/>
  <c r="E45" i="1"/>
  <c r="D10" i="1"/>
  <c r="D38" i="1"/>
  <c r="D35" i="1"/>
  <c r="F38" i="1"/>
  <c r="B9" i="1"/>
  <c r="D9" i="1"/>
  <c r="D37" i="1"/>
  <c r="E38" i="1"/>
  <c r="F37" i="1"/>
  <c r="D24" i="1"/>
  <c r="D31" i="1"/>
  <c r="D21" i="1"/>
  <c r="D7" i="1"/>
  <c r="D28" i="1"/>
  <c r="F31" i="1"/>
  <c r="D23" i="1"/>
  <c r="D30" i="1"/>
  <c r="F30" i="1"/>
  <c r="F24" i="1"/>
  <c r="F23" i="1"/>
  <c r="E31" i="1"/>
  <c r="E24" i="1"/>
  <c r="D14" i="1"/>
  <c r="F17" i="1"/>
  <c r="F16" i="1"/>
  <c r="E17" i="1"/>
  <c r="H10" i="1"/>
  <c r="H9" i="1"/>
  <c r="F10" i="1"/>
  <c r="F9" i="1"/>
  <c r="E10" i="1"/>
  <c r="C131" i="1"/>
  <c r="C125" i="1"/>
  <c r="C119" i="1"/>
  <c r="F137" i="1"/>
  <c r="H138" i="1"/>
  <c r="B137" i="1"/>
  <c r="D138" i="1"/>
  <c r="G138" i="1"/>
  <c r="C138" i="1"/>
  <c r="F97" i="1"/>
  <c r="E77" i="1"/>
  <c r="F78" i="1"/>
  <c r="F77" i="1"/>
  <c r="E72" i="1"/>
  <c r="F73" i="1"/>
  <c r="F72" i="1"/>
  <c r="E65" i="1"/>
  <c r="E60" i="1"/>
  <c r="F110" i="1"/>
  <c r="F109" i="1"/>
  <c r="F104" i="1"/>
  <c r="F103" i="1"/>
  <c r="F98" i="1"/>
  <c r="D109" i="1"/>
  <c r="D103" i="1"/>
  <c r="D97" i="1"/>
  <c r="D50" i="1"/>
  <c r="E51" i="1"/>
  <c r="E50" i="1"/>
  <c r="D43" i="1"/>
  <c r="E44" i="1"/>
  <c r="E43" i="1"/>
  <c r="D36" i="1"/>
  <c r="E37" i="1"/>
  <c r="E36" i="1"/>
  <c r="D22" i="1"/>
  <c r="D8" i="1"/>
  <c r="D29" i="1"/>
  <c r="B30" i="1"/>
  <c r="E30" i="1"/>
  <c r="E29" i="1"/>
  <c r="E23" i="1"/>
  <c r="E22" i="1"/>
  <c r="D15" i="1"/>
  <c r="E16" i="1"/>
  <c r="E15" i="1"/>
  <c r="E9" i="1"/>
  <c r="E8" i="1"/>
  <c r="F66" i="1"/>
  <c r="F65" i="1"/>
  <c r="F61" i="1"/>
  <c r="F60" i="1"/>
</calcChain>
</file>

<file path=xl/comments1.xml><?xml version="1.0" encoding="utf-8"?>
<comments xmlns="http://schemas.openxmlformats.org/spreadsheetml/2006/main">
  <authors>
    <author>Michael O'Leary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</t>
        </r>
      </text>
    </comment>
    <comment ref="A56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 (same as Web Site Usage)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BEHAVIOUR, Site Content, All Pages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Mobile, Overview, Sessions</t>
        </r>
      </text>
    </comment>
    <comment ref="A115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https://www.youtube.com/analytics</t>
        </r>
      </text>
    </comment>
  </commentList>
</comments>
</file>

<file path=xl/sharedStrings.xml><?xml version="1.0" encoding="utf-8"?>
<sst xmlns="http://schemas.openxmlformats.org/spreadsheetml/2006/main" count="377" uniqueCount="122">
  <si>
    <t>Sessions</t>
  </si>
  <si>
    <t>Users</t>
  </si>
  <si>
    <t>Pageviews</t>
  </si>
  <si>
    <t>Pages / Session</t>
  </si>
  <si>
    <t>Avg. Session Duration</t>
  </si>
  <si>
    <t>Bounce Rate</t>
  </si>
  <si>
    <t>%New Sessions</t>
  </si>
  <si>
    <t>Users that have had at least one session within the selected date range. Includes both new and returning users.</t>
  </si>
  <si>
    <t>Pageviews is the total number of pages viewed. Repeated views of a single page are counted.</t>
  </si>
  <si>
    <t>Pages/Session (Average Page Depth) is the average number of pages viewed during a session. Repeated views of a single page are counted.</t>
  </si>
  <si>
    <t>The average length of a Session.</t>
  </si>
  <si>
    <t>Bounce Rate is the percentage of single-page visits (i.e. visits in which the person left your site from the entrance page without interacting with the page).</t>
  </si>
  <si>
    <t>An estimate of the percentage of first time visits.</t>
  </si>
  <si>
    <t>Change</t>
  </si>
  <si>
    <t>1/5/13 - 30/4/14</t>
  </si>
  <si>
    <t>1/5/14 - 30/4/15</t>
  </si>
  <si>
    <t>Christmas Eve</t>
  </si>
  <si>
    <t>Easter Saturday</t>
  </si>
  <si>
    <t>Good Friday</t>
  </si>
  <si>
    <t>Desktop</t>
  </si>
  <si>
    <t>Mobile</t>
  </si>
  <si>
    <t>Tablet</t>
  </si>
  <si>
    <t>Total number of Sessions within the date range. A session is the period time a user is actively engaged with your website, app, etc.
All usage data (Screen Views, Events, Ecommerce, etc.) is associated with a session.</t>
  </si>
  <si>
    <t>1/5/15 - 30/4/16</t>
  </si>
  <si>
    <t>Web Site Usage</t>
  </si>
  <si>
    <t>Peak Usage Dates</t>
  </si>
  <si>
    <t>Comments</t>
  </si>
  <si>
    <t>Holy Spirit Parish</t>
  </si>
  <si>
    <t>North Ringwood (CAM)</t>
  </si>
  <si>
    <t>Total</t>
  </si>
  <si>
    <t>n/a</t>
  </si>
  <si>
    <t>On 21/12/2015 the website changed over from a Microsoft Azure hosted site as the domain holyspriritparish.org.au to a CAM hosted site in a subdomain of cam.org.au with the original holyspiritparish.org.au domain directed to it as well.</t>
  </si>
  <si>
    <t xml:space="preserve">   here represent an amalgam of the results from both Google Analytics' Tracking IDs (UA references)</t>
  </si>
  <si>
    <t>Device Usage (Sessions)</t>
  </si>
  <si>
    <t>Percent %</t>
  </si>
  <si>
    <t>Ratio - HSP:CAM</t>
  </si>
  <si>
    <t>Overall Change</t>
  </si>
  <si>
    <t>Annual Change</t>
  </si>
  <si>
    <t>To see pages by popularity: Behaviour &gt; Site Content &gt; All Pages</t>
  </si>
  <si>
    <t>Prior to 21/12/2015 the website stats were all under Holy Spirit Parish.  Since then they are collected under both Holy Spirit Parish (holyspiritparish.org.au) and Ringwood North Parish (www.cam.org.au/ringwoodnorth).  The stats</t>
  </si>
  <si>
    <t>Views</t>
  </si>
  <si>
    <t>Watch Time</t>
  </si>
  <si>
    <t>Minutes</t>
  </si>
  <si>
    <t>Count</t>
  </si>
  <si>
    <t>Average View Duration</t>
  </si>
  <si>
    <t>Easter</t>
  </si>
  <si>
    <t>Invitation to Parish Stewardship Meeting, 1st March 2016 7:30 p.m.</t>
  </si>
  <si>
    <t>YouTube - Overview</t>
  </si>
  <si>
    <t>YouTube - Top Videos</t>
  </si>
  <si>
    <t>Check 100% totals
across the three platforms</t>
  </si>
  <si>
    <t>Year of Mercy - How we have embraced the Extraordinary Jubilee of Mercy</t>
  </si>
  <si>
    <t>Alpha is coming in 2017 - part of the renovation of Holy Spirit</t>
  </si>
  <si>
    <t>AGM 2017 Parish Website, Usage Details (Google Analytics)</t>
  </si>
  <si>
    <t>1/5/16 - 30/4/17</t>
  </si>
  <si>
    <t>Content</t>
  </si>
  <si>
    <t>Page Views</t>
  </si>
  <si>
    <t>The-Word-Newsletter</t>
  </si>
  <si>
    <t>Mass-Times/Weekly-Services</t>
  </si>
  <si>
    <t>Our-Parish/Parish-Calendar</t>
  </si>
  <si>
    <t>The-Spirit-Magazine</t>
  </si>
  <si>
    <t># ----------------------------------------</t>
  </si>
  <si>
    <t># All Web Site Data</t>
  </si>
  <si>
    <t># Pages</t>
  </si>
  <si>
    <t># 20160501-20170430</t>
  </si>
  <si>
    <t>Page</t>
  </si>
  <si>
    <t>Unique Page Views</t>
  </si>
  <si>
    <t>Avg. Time on Page</t>
  </si>
  <si>
    <t>Entrances</t>
  </si>
  <si>
    <t>% Exit</t>
  </si>
  <si>
    <t>Page Value</t>
  </si>
  <si>
    <t>/ringwoodnorth</t>
  </si>
  <si>
    <t>US$0.00</t>
  </si>
  <si>
    <t>/holyspirit/The-Word-Newsletter</t>
  </si>
  <si>
    <t>/holyspirit/Mass-Times/Weekly-Services</t>
  </si>
  <si>
    <t>/holyspirit/Our-Parish/Parish-Calendar</t>
  </si>
  <si>
    <t>/</t>
  </si>
  <si>
    <t>/holyspirit/Mass-Times/Christmas-Services</t>
  </si>
  <si>
    <t>/ringwoodnorth/Mass-Times/Weekly-Services</t>
  </si>
  <si>
    <t>/holyspirit/The-Spirit-Magazine</t>
  </si>
  <si>
    <t>/sharebutton.to</t>
  </si>
  <si>
    <t>/holyspirit/Parish-Groups/Parish-Groups</t>
  </si>
  <si>
    <t>/holyspirit/Contact-Us</t>
  </si>
  <si>
    <t>/holyspirit/</t>
  </si>
  <si>
    <t>/holyspirit/Parish-Directory</t>
  </si>
  <si>
    <t>/ringwoodnorth/</t>
  </si>
  <si>
    <t>/holyspirit/links</t>
  </si>
  <si>
    <t>/ringwoodnorth/Sacraments/Baptism</t>
  </si>
  <si>
    <t>/holyspirit/Year-of-Mercy</t>
  </si>
  <si>
    <t>/holyspirit/Mass-Times/Weekly-Services/</t>
  </si>
  <si>
    <t>/holyspirit/Mass-Times/Easter-Services</t>
  </si>
  <si>
    <t>/holyspirit/New-Parishioners</t>
  </si>
  <si>
    <t>/holyspirit/Parish-Groups/Renovation-Holy-Spirit</t>
  </si>
  <si>
    <t>/ringwoodnorth/TheSpiritMagazine.aspx</t>
  </si>
  <si>
    <t>/holyspirit/The-Word-Newsletter/ctl/Edit/mid/6224</t>
  </si>
  <si>
    <t>/holyspirit//Mass-Times/Easter-Services</t>
  </si>
  <si>
    <t>/holyspirit/Divine-Renovation</t>
  </si>
  <si>
    <t>/ringwoodnorth/ParishGroups/HolySpiritNetballClub.aspx</t>
  </si>
  <si>
    <t>/holyspirit/Parish-Groups/Childrens-Liturgy</t>
  </si>
  <si>
    <t>/holyspirit/Parish-Groups/High-Spirits</t>
  </si>
  <si>
    <t>/holyspirit/Parish-Groups/Vinnies-Youth</t>
  </si>
  <si>
    <t>/ringwoodnorth/login?returnurl=/ringwoodnorth</t>
  </si>
  <si>
    <t>/holyspirit/New-Parishioners/ctl/Edit/mid/11963</t>
  </si>
  <si>
    <t>/www1.free-share-buttons.top</t>
  </si>
  <si>
    <t>/ringwoodnorth/Our-Parish/Our-Parish-Past-and-Present</t>
  </si>
  <si>
    <t>/ringwoodnorth/Mass-Times/Christmas-Services</t>
  </si>
  <si>
    <t>/holyspirit/Our-Parish/Our-Parish-Past-and-Present</t>
  </si>
  <si>
    <t>/ringwoodnorth/the-spirit-magazine</t>
  </si>
  <si>
    <t>/holyspirit/ContactUs.aspx</t>
  </si>
  <si>
    <t>/holyspirit/Admin/FileManager/tabid/3615/Default.aspx</t>
  </si>
  <si>
    <t>/ringwoodnorth/New-Parishioners</t>
  </si>
  <si>
    <t>/holyspirit/Mass-Times/Forgiveness-Service-Booklets</t>
  </si>
  <si>
    <t>/holyspirit/Divine-Renovation/Alpha-Bear-Grylls-introduction</t>
  </si>
  <si>
    <t>/holyspirit/Sacraments/Baptism</t>
  </si>
  <si>
    <t>/ringwoodnorth/Mass-Times/Easter-Services</t>
  </si>
  <si>
    <t>/holyspirit/Our-Parish/Reflections</t>
  </si>
  <si>
    <t>/holyspirit/Parish-Groups/Altar-Servers</t>
  </si>
  <si>
    <t>/ringwoodnorth/Admin/FileManager/tabid/3615/Default.aspx</t>
  </si>
  <si>
    <t>/ringwoodnorth/Parish-Groups/Parish-Groups</t>
  </si>
  <si>
    <t>/holyspirit/Sacraments/Reconciliation</t>
  </si>
  <si>
    <t>/ringwoodnorth/Parish-Groups/Holy-Spirit-Netball-Club</t>
  </si>
  <si>
    <t>/holyspirit/Mass-Times/Christmas-Services/Christmas-Carols-2013-Image-Gallery</t>
  </si>
  <si>
    <t>Day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</si>
</sst>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right"/>
    </xf>
    <xf numFmtId="165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9" fontId="0" fillId="0" borderId="0" xfId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9" fontId="0" fillId="0" borderId="1" xfId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10" fontId="0" fillId="2" borderId="0" xfId="0" applyNumberFormat="1" applyFill="1" applyBorder="1"/>
    <xf numFmtId="3" fontId="0" fillId="0" borderId="1" xfId="0" applyNumberFormat="1" applyBorder="1" applyAlignment="1">
      <alignment horizontal="right"/>
    </xf>
    <xf numFmtId="20" fontId="0" fillId="0" borderId="1" xfId="1" applyNumberFormat="1" applyFont="1" applyBorder="1"/>
    <xf numFmtId="9" fontId="2" fillId="0" borderId="3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0" fontId="0" fillId="0" borderId="1" xfId="0" applyNumberFormat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3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0" fontId="0" fillId="0" borderId="0" xfId="0" applyNumberForma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3" fontId="0" fillId="0" borderId="0" xfId="0" applyNumberFormat="1"/>
    <xf numFmtId="21" fontId="0" fillId="0" borderId="0" xfId="0" applyNumberFormat="1"/>
    <xf numFmtId="10" fontId="0" fillId="0" borderId="0" xfId="0" applyNumberFormat="1"/>
    <xf numFmtId="1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9"/>
  <sheetViews>
    <sheetView tabSelected="1" zoomScale="115" zoomScaleNormal="115" workbookViewId="0"/>
  </sheetViews>
  <sheetFormatPr defaultRowHeight="15" x14ac:dyDescent="0.25"/>
  <cols>
    <col min="1" max="1" width="21.5703125" bestFit="1" customWidth="1"/>
    <col min="2" max="3" width="21.42578125" customWidth="1"/>
    <col min="4" max="4" width="16" customWidth="1"/>
    <col min="5" max="5" width="14.7109375" customWidth="1"/>
    <col min="6" max="6" width="19.5703125" customWidth="1"/>
    <col min="7" max="7" width="15" customWidth="1"/>
    <col min="8" max="8" width="17.28515625" customWidth="1"/>
    <col min="9" max="9" width="24.5703125" bestFit="1" customWidth="1"/>
    <col min="10" max="10" width="9" customWidth="1"/>
    <col min="11" max="11" width="9.85546875" customWidth="1"/>
  </cols>
  <sheetData>
    <row r="1" spans="1:11" s="12" customFormat="1" ht="21" x14ac:dyDescent="0.35">
      <c r="A1" s="13" t="s">
        <v>52</v>
      </c>
    </row>
    <row r="4" spans="1:11" s="16" customFormat="1" ht="18.75" x14ac:dyDescent="0.3">
      <c r="A4" s="15" t="s">
        <v>24</v>
      </c>
    </row>
    <row r="5" spans="1:11" ht="30" customHeight="1" x14ac:dyDescent="0.25">
      <c r="A5" s="4" t="s">
        <v>0</v>
      </c>
      <c r="B5" s="39" t="s">
        <v>22</v>
      </c>
      <c r="C5" s="39"/>
      <c r="D5" s="39"/>
      <c r="E5" s="39"/>
      <c r="F5" s="39"/>
      <c r="G5" s="39"/>
      <c r="H5" s="39"/>
      <c r="I5" s="39"/>
      <c r="K5" s="5"/>
    </row>
    <row r="6" spans="1:11" x14ac:dyDescent="0.25">
      <c r="B6" s="20" t="s">
        <v>27</v>
      </c>
      <c r="C6" s="20" t="s">
        <v>28</v>
      </c>
      <c r="D6" s="20" t="s">
        <v>29</v>
      </c>
      <c r="E6" s="4" t="s">
        <v>37</v>
      </c>
      <c r="F6" s="28" t="s">
        <v>36</v>
      </c>
      <c r="H6" s="20" t="s">
        <v>35</v>
      </c>
      <c r="I6" s="10"/>
      <c r="K6" s="5"/>
    </row>
    <row r="7" spans="1:11" x14ac:dyDescent="0.25">
      <c r="A7" s="4" t="s">
        <v>14</v>
      </c>
      <c r="B7" s="6">
        <v>5166</v>
      </c>
      <c r="C7" s="17" t="s">
        <v>30</v>
      </c>
      <c r="D7" s="6">
        <f>SUM(B7:C7)</f>
        <v>5166</v>
      </c>
      <c r="E7" s="1"/>
      <c r="F7" s="1"/>
      <c r="H7" s="27">
        <v>4.1666666666666664E-2</v>
      </c>
      <c r="I7" s="10"/>
      <c r="K7" s="5"/>
    </row>
    <row r="8" spans="1:11" x14ac:dyDescent="0.25">
      <c r="A8" s="4" t="s">
        <v>15</v>
      </c>
      <c r="B8" s="6">
        <v>6782</v>
      </c>
      <c r="C8" s="17" t="s">
        <v>30</v>
      </c>
      <c r="D8" s="6">
        <f>SUM(B8:C8)</f>
        <v>6782</v>
      </c>
      <c r="E8" s="3">
        <f>(D8-D7)/D7</f>
        <v>0.31281455671699576</v>
      </c>
      <c r="F8" s="1"/>
      <c r="H8" s="27">
        <v>4.1666666666666664E-2</v>
      </c>
      <c r="I8" s="10"/>
      <c r="K8" s="5"/>
    </row>
    <row r="9" spans="1:11" x14ac:dyDescent="0.25">
      <c r="A9" s="4" t="s">
        <v>23</v>
      </c>
      <c r="B9" s="6">
        <f>4701</f>
        <v>4701</v>
      </c>
      <c r="C9" s="6">
        <v>3722</v>
      </c>
      <c r="D9" s="6">
        <f>SUM(B9:C9)</f>
        <v>8423</v>
      </c>
      <c r="E9" s="3">
        <f>(D9-D8)/D8</f>
        <v>0.24196402241226778</v>
      </c>
      <c r="F9" s="3">
        <f>(D9-D$7)/D$7</f>
        <v>0.63046844754161824</v>
      </c>
      <c r="H9" s="17" t="str">
        <f>TEXT(B9/(B9+C9),"0.00")&amp;":"&amp;TEXT(C9/(B9+C9),"0.00")</f>
        <v>0.56:0.44</v>
      </c>
      <c r="I9" s="10"/>
      <c r="K9" s="5"/>
    </row>
    <row r="10" spans="1:11" x14ac:dyDescent="0.25">
      <c r="A10" s="4" t="s">
        <v>53</v>
      </c>
      <c r="B10" s="6">
        <v>670</v>
      </c>
      <c r="C10" s="6">
        <v>7737</v>
      </c>
      <c r="D10" s="6">
        <f>SUM(B10:C10)</f>
        <v>8407</v>
      </c>
      <c r="E10" s="3">
        <f>(D10-D9)/D9</f>
        <v>-1.899560726581978E-3</v>
      </c>
      <c r="F10" s="3">
        <f>(D10-D$7)/D$7</f>
        <v>0.62737127371273715</v>
      </c>
      <c r="H10" s="17" t="str">
        <f>TEXT(B10/(B10+C10),"0.00")&amp;":"&amp;TEXT(C10/(B10+C10),"0.00")</f>
        <v>0.08:0.92</v>
      </c>
      <c r="I10" s="10"/>
      <c r="K10" s="5"/>
    </row>
    <row r="11" spans="1:11" x14ac:dyDescent="0.25">
      <c r="A11" s="8"/>
      <c r="B11" s="10"/>
      <c r="C11" s="10"/>
      <c r="D11" s="10"/>
      <c r="E11" s="10"/>
      <c r="F11" s="10"/>
      <c r="G11" s="10"/>
      <c r="H11" s="10"/>
      <c r="I11" s="10"/>
      <c r="K11" s="5"/>
    </row>
    <row r="12" spans="1:11" x14ac:dyDescent="0.25">
      <c r="A12" s="4" t="s">
        <v>1</v>
      </c>
      <c r="B12" s="38" t="s">
        <v>7</v>
      </c>
      <c r="C12" s="38"/>
      <c r="D12" s="38"/>
      <c r="E12" s="38"/>
      <c r="F12" s="38"/>
      <c r="G12" s="38"/>
      <c r="H12" s="38"/>
      <c r="I12" s="38"/>
      <c r="K12" s="5"/>
    </row>
    <row r="13" spans="1:11" x14ac:dyDescent="0.25">
      <c r="B13" s="20" t="s">
        <v>27</v>
      </c>
      <c r="C13" s="20" t="s">
        <v>28</v>
      </c>
      <c r="D13" s="20" t="s">
        <v>29</v>
      </c>
      <c r="E13" s="4" t="s">
        <v>37</v>
      </c>
      <c r="F13" s="28" t="s">
        <v>36</v>
      </c>
      <c r="G13" s="10"/>
      <c r="H13" s="10"/>
      <c r="I13" s="10"/>
      <c r="K13" s="5"/>
    </row>
    <row r="14" spans="1:11" x14ac:dyDescent="0.25">
      <c r="A14" s="4" t="s">
        <v>14</v>
      </c>
      <c r="B14" s="6">
        <v>3554</v>
      </c>
      <c r="C14" s="17" t="s">
        <v>30</v>
      </c>
      <c r="D14" s="6">
        <f>SUM(B14:C14)</f>
        <v>3554</v>
      </c>
      <c r="E14" s="1"/>
      <c r="F14" s="1"/>
      <c r="G14" s="10"/>
      <c r="H14" s="10"/>
      <c r="I14" s="10"/>
      <c r="K14" s="5"/>
    </row>
    <row r="15" spans="1:11" x14ac:dyDescent="0.25">
      <c r="A15" s="4" t="s">
        <v>15</v>
      </c>
      <c r="B15" s="6">
        <v>4989</v>
      </c>
      <c r="C15" s="17" t="s">
        <v>30</v>
      </c>
      <c r="D15" s="6">
        <f>SUM(B15:C15)</f>
        <v>4989</v>
      </c>
      <c r="E15" s="3">
        <f>(D15-D14)/D14</f>
        <v>0.40377039954980304</v>
      </c>
      <c r="F15" s="1"/>
      <c r="G15" s="10"/>
      <c r="H15" s="10"/>
      <c r="I15" s="10"/>
      <c r="K15" s="5"/>
    </row>
    <row r="16" spans="1:11" x14ac:dyDescent="0.25">
      <c r="A16" s="4" t="s">
        <v>23</v>
      </c>
      <c r="B16" s="6">
        <v>3204</v>
      </c>
      <c r="C16" s="6">
        <v>2111</v>
      </c>
      <c r="D16" s="6">
        <f>SUM(B16:C16)</f>
        <v>5315</v>
      </c>
      <c r="E16" s="3">
        <f>(D16-D15)/D15</f>
        <v>6.534375626378032E-2</v>
      </c>
      <c r="F16" s="3">
        <f>(D16-D$14)/D$14</f>
        <v>0.49549803038829487</v>
      </c>
      <c r="G16" s="10"/>
      <c r="H16" s="10"/>
      <c r="I16" s="10"/>
      <c r="K16" s="5"/>
    </row>
    <row r="17" spans="1:11" x14ac:dyDescent="0.25">
      <c r="A17" s="4" t="s">
        <v>53</v>
      </c>
      <c r="B17" s="6">
        <v>517</v>
      </c>
      <c r="C17" s="6">
        <v>4925</v>
      </c>
      <c r="D17" s="6">
        <f>SUM(B17:C17)</f>
        <v>5442</v>
      </c>
      <c r="E17" s="3">
        <f>(D17-D16)/D16</f>
        <v>2.3894637817497649E-2</v>
      </c>
      <c r="F17" s="3">
        <f>(D17-D$14)/D$14</f>
        <v>0.53123241418120426</v>
      </c>
      <c r="G17" s="10"/>
      <c r="H17" s="10"/>
      <c r="I17" s="10"/>
      <c r="K17" s="5"/>
    </row>
    <row r="18" spans="1:11" x14ac:dyDescent="0.25">
      <c r="A18" s="8"/>
      <c r="B18" s="10"/>
      <c r="C18" s="10"/>
      <c r="D18" s="10"/>
      <c r="E18" s="10"/>
      <c r="F18" s="10"/>
      <c r="G18" s="10"/>
      <c r="H18" s="10"/>
      <c r="I18" s="10"/>
      <c r="K18" s="5"/>
    </row>
    <row r="19" spans="1:11" x14ac:dyDescent="0.25">
      <c r="A19" s="4" t="s">
        <v>2</v>
      </c>
      <c r="B19" s="38" t="s">
        <v>8</v>
      </c>
      <c r="C19" s="38"/>
      <c r="D19" s="38"/>
      <c r="E19" s="38"/>
      <c r="F19" s="38"/>
      <c r="G19" s="38"/>
      <c r="H19" s="38"/>
      <c r="I19" s="38"/>
      <c r="K19" s="5"/>
    </row>
    <row r="20" spans="1:11" x14ac:dyDescent="0.25">
      <c r="B20" s="20" t="s">
        <v>27</v>
      </c>
      <c r="C20" s="20" t="s">
        <v>28</v>
      </c>
      <c r="D20" s="20" t="s">
        <v>29</v>
      </c>
      <c r="E20" s="4" t="s">
        <v>37</v>
      </c>
      <c r="F20" s="28" t="s">
        <v>36</v>
      </c>
      <c r="G20" s="10"/>
      <c r="H20" s="10"/>
      <c r="I20" s="10"/>
      <c r="K20" s="5"/>
    </row>
    <row r="21" spans="1:11" x14ac:dyDescent="0.25">
      <c r="A21" s="4" t="s">
        <v>14</v>
      </c>
      <c r="B21" s="6">
        <v>15270</v>
      </c>
      <c r="C21" s="17" t="s">
        <v>30</v>
      </c>
      <c r="D21" s="6">
        <f>SUM(B21:C21)</f>
        <v>15270</v>
      </c>
      <c r="E21" s="1"/>
      <c r="F21" s="1"/>
      <c r="G21" s="10"/>
      <c r="H21" s="10"/>
      <c r="I21" s="10"/>
      <c r="K21" s="5"/>
    </row>
    <row r="22" spans="1:11" x14ac:dyDescent="0.25">
      <c r="A22" s="4" t="s">
        <v>15</v>
      </c>
      <c r="B22" s="6">
        <v>18345</v>
      </c>
      <c r="C22" s="17" t="s">
        <v>30</v>
      </c>
      <c r="D22" s="6">
        <f>SUM(B22:C22)</f>
        <v>18345</v>
      </c>
      <c r="E22" s="3">
        <f>(D22-D21)/D21</f>
        <v>0.20137524557956779</v>
      </c>
      <c r="F22" s="1"/>
      <c r="G22" s="10"/>
      <c r="H22" s="10"/>
      <c r="I22" s="10"/>
      <c r="K22" s="5"/>
    </row>
    <row r="23" spans="1:11" x14ac:dyDescent="0.25">
      <c r="A23" s="4" t="s">
        <v>23</v>
      </c>
      <c r="B23" s="6">
        <v>17209</v>
      </c>
      <c r="C23" s="6">
        <v>11256</v>
      </c>
      <c r="D23" s="6">
        <f>SUM(B23:C23)</f>
        <v>28465</v>
      </c>
      <c r="E23" s="3">
        <f>(D23-D22)/D22</f>
        <v>0.55164895066775688</v>
      </c>
      <c r="F23" s="3">
        <f>(D23-D$21)/D$21</f>
        <v>0.86411263916175507</v>
      </c>
      <c r="G23" s="10"/>
      <c r="H23" s="10"/>
      <c r="I23" s="10"/>
      <c r="K23" s="5"/>
    </row>
    <row r="24" spans="1:11" x14ac:dyDescent="0.25">
      <c r="A24" s="4" t="s">
        <v>53</v>
      </c>
      <c r="B24" s="6">
        <v>1286</v>
      </c>
      <c r="C24" s="6">
        <v>20728</v>
      </c>
      <c r="D24" s="6">
        <f>SUM(B24:C24)</f>
        <v>22014</v>
      </c>
      <c r="E24" s="3">
        <f>(D24-D23)/D23</f>
        <v>-0.22662919374670648</v>
      </c>
      <c r="F24" s="3">
        <f>(D24-D$21)/D$21</f>
        <v>0.44165029469548134</v>
      </c>
      <c r="G24" s="10"/>
      <c r="H24" s="10"/>
      <c r="I24" s="10"/>
      <c r="K24" s="5"/>
    </row>
    <row r="26" spans="1:11" x14ac:dyDescent="0.25">
      <c r="A26" s="4" t="s">
        <v>3</v>
      </c>
      <c r="B26" s="38" t="s">
        <v>9</v>
      </c>
      <c r="C26" s="38"/>
      <c r="D26" s="38"/>
      <c r="E26" s="38"/>
      <c r="F26" s="38"/>
      <c r="G26" s="38"/>
      <c r="H26" s="38"/>
      <c r="I26" s="38"/>
      <c r="K26" s="5"/>
    </row>
    <row r="27" spans="1:11" x14ac:dyDescent="0.25">
      <c r="B27" s="20" t="s">
        <v>27</v>
      </c>
      <c r="C27" s="20" t="s">
        <v>28</v>
      </c>
      <c r="D27" s="20" t="s">
        <v>29</v>
      </c>
      <c r="E27" s="4" t="s">
        <v>37</v>
      </c>
      <c r="F27" s="28" t="s">
        <v>36</v>
      </c>
      <c r="G27" s="10"/>
      <c r="H27" s="10"/>
      <c r="I27" s="10"/>
      <c r="K27" s="5"/>
    </row>
    <row r="28" spans="1:11" x14ac:dyDescent="0.25">
      <c r="A28" s="4" t="s">
        <v>14</v>
      </c>
      <c r="B28" s="18">
        <v>2.96</v>
      </c>
      <c r="C28" s="19" t="s">
        <v>30</v>
      </c>
      <c r="D28" s="18">
        <f>D21/D7</f>
        <v>2.9558652729384436</v>
      </c>
      <c r="E28" s="1"/>
      <c r="F28" s="1"/>
      <c r="G28" s="10"/>
      <c r="H28" s="10"/>
      <c r="I28" s="10"/>
      <c r="K28" s="5"/>
    </row>
    <row r="29" spans="1:11" x14ac:dyDescent="0.25">
      <c r="A29" s="4" t="s">
        <v>15</v>
      </c>
      <c r="B29" s="18">
        <v>2.7</v>
      </c>
      <c r="C29" s="19" t="s">
        <v>30</v>
      </c>
      <c r="D29" s="18">
        <f>D22/D8</f>
        <v>2.7049542907696846</v>
      </c>
      <c r="E29" s="3">
        <f>(D29-D28)/D28</f>
        <v>-8.4885797896778567E-2</v>
      </c>
      <c r="F29" s="1"/>
      <c r="G29" s="10"/>
      <c r="H29" s="10"/>
      <c r="I29" s="10"/>
      <c r="K29" s="5"/>
    </row>
    <row r="30" spans="1:11" x14ac:dyDescent="0.25">
      <c r="A30" s="4" t="s">
        <v>23</v>
      </c>
      <c r="B30" s="18">
        <f>B23/B9</f>
        <v>3.6607104871303977</v>
      </c>
      <c r="C30" s="18">
        <v>2.98</v>
      </c>
      <c r="D30" s="18">
        <f>D23/D9</f>
        <v>3.37943725513475</v>
      </c>
      <c r="E30" s="3">
        <f>(D30-D29)/D29</f>
        <v>0.2493509656213613</v>
      </c>
      <c r="F30" s="3">
        <f>(D30-D$28)/D$28</f>
        <v>0.14329881205148129</v>
      </c>
      <c r="G30" s="10"/>
      <c r="H30" s="10"/>
      <c r="I30" s="10"/>
      <c r="K30" s="5"/>
    </row>
    <row r="31" spans="1:11" x14ac:dyDescent="0.25">
      <c r="A31" s="4" t="s">
        <v>53</v>
      </c>
      <c r="B31" s="18">
        <v>1.92</v>
      </c>
      <c r="C31" s="18">
        <v>2.68</v>
      </c>
      <c r="D31" s="18">
        <f>D24/D10</f>
        <v>2.6185321755679789</v>
      </c>
      <c r="E31" s="3">
        <f>(D31-D30)/D30</f>
        <v>-0.22515733304728308</v>
      </c>
      <c r="F31" s="3">
        <f>(D31-D$28)/D$28</f>
        <v>-0.11412329934615721</v>
      </c>
      <c r="G31" s="10"/>
      <c r="H31" s="10"/>
      <c r="I31" s="10"/>
      <c r="K31" s="5"/>
    </row>
    <row r="33" spans="1:11" x14ac:dyDescent="0.25">
      <c r="A33" s="4" t="s">
        <v>4</v>
      </c>
      <c r="B33" s="38" t="s">
        <v>10</v>
      </c>
      <c r="C33" s="38"/>
      <c r="D33" s="38"/>
      <c r="E33" s="38"/>
      <c r="F33" s="38"/>
      <c r="G33" s="38"/>
      <c r="H33" s="38"/>
      <c r="I33" s="38"/>
      <c r="K33" s="5"/>
    </row>
    <row r="34" spans="1:11" x14ac:dyDescent="0.25">
      <c r="B34" s="20" t="s">
        <v>27</v>
      </c>
      <c r="C34" s="20" t="s">
        <v>28</v>
      </c>
      <c r="D34" s="20" t="s">
        <v>29</v>
      </c>
      <c r="E34" s="4" t="s">
        <v>37</v>
      </c>
      <c r="F34" s="28" t="s">
        <v>36</v>
      </c>
      <c r="G34" s="10"/>
      <c r="H34" s="10"/>
      <c r="I34" s="10"/>
      <c r="K34" s="5"/>
    </row>
    <row r="35" spans="1:11" x14ac:dyDescent="0.25">
      <c r="A35" s="4" t="s">
        <v>14</v>
      </c>
      <c r="B35" s="2">
        <v>1.2731481481481483E-3</v>
      </c>
      <c r="C35" s="19" t="s">
        <v>30</v>
      </c>
      <c r="D35" s="2">
        <f>B35</f>
        <v>1.2731481481481483E-3</v>
      </c>
      <c r="E35" s="1"/>
      <c r="F35" s="1"/>
      <c r="G35" s="10"/>
      <c r="H35" s="10"/>
      <c r="I35" s="10"/>
      <c r="K35" s="5"/>
    </row>
    <row r="36" spans="1:11" x14ac:dyDescent="0.25">
      <c r="A36" s="4" t="s">
        <v>15</v>
      </c>
      <c r="B36" s="2">
        <v>1.1226851851851851E-3</v>
      </c>
      <c r="C36" s="19" t="s">
        <v>30</v>
      </c>
      <c r="D36" s="2">
        <f>B36</f>
        <v>1.1226851851851851E-3</v>
      </c>
      <c r="E36" s="3">
        <f>(D36-D35)/D35</f>
        <v>-0.1181818181818183</v>
      </c>
      <c r="F36" s="1"/>
      <c r="G36" s="10"/>
      <c r="H36" s="10"/>
      <c r="I36" s="10"/>
      <c r="K36" s="5"/>
    </row>
    <row r="37" spans="1:11" x14ac:dyDescent="0.25">
      <c r="A37" s="4" t="s">
        <v>23</v>
      </c>
      <c r="B37" s="2">
        <v>2.1874999999999998E-3</v>
      </c>
      <c r="C37" s="2">
        <v>1.8865740740740742E-3</v>
      </c>
      <c r="D37" s="2">
        <f>(B9*B37+C9*C37)/D9</f>
        <v>2.0545252527251218E-3</v>
      </c>
      <c r="E37" s="3">
        <f>(D37-D36)/D36</f>
        <v>0.83001012201495394</v>
      </c>
      <c r="F37" s="3">
        <f>(D37-D$35)/D$35</f>
        <v>0.61373619850409555</v>
      </c>
      <c r="G37" s="10"/>
      <c r="H37" s="10"/>
      <c r="I37" s="10"/>
      <c r="K37" s="5"/>
    </row>
    <row r="38" spans="1:11" x14ac:dyDescent="0.25">
      <c r="A38" s="4" t="s">
        <v>53</v>
      </c>
      <c r="B38" s="2">
        <v>7.6388888888888893E-4</v>
      </c>
      <c r="C38" s="2">
        <v>1.4004629629629629E-3</v>
      </c>
      <c r="D38" s="2">
        <f>(B10*B38+C10*C38)/D10</f>
        <v>1.3497308790293803E-3</v>
      </c>
      <c r="E38" s="3">
        <f>(D38-D37)/D37</f>
        <v>-0.34304488239358583</v>
      </c>
      <c r="F38" s="3">
        <f>(D38-D$35)/D$35</f>
        <v>6.0152254073985861E-2</v>
      </c>
      <c r="G38" s="10"/>
      <c r="H38" s="10"/>
      <c r="I38" s="10"/>
      <c r="K38" s="5"/>
    </row>
    <row r="40" spans="1:11" x14ac:dyDescent="0.25">
      <c r="A40" s="4" t="s">
        <v>5</v>
      </c>
      <c r="B40" s="38" t="s">
        <v>11</v>
      </c>
      <c r="C40" s="38"/>
      <c r="D40" s="38"/>
      <c r="E40" s="38"/>
      <c r="F40" s="38"/>
      <c r="G40" s="38"/>
      <c r="H40" s="38"/>
      <c r="I40" s="38"/>
      <c r="K40" s="5"/>
    </row>
    <row r="41" spans="1:11" x14ac:dyDescent="0.25">
      <c r="B41" s="20" t="s">
        <v>27</v>
      </c>
      <c r="C41" s="20" t="s">
        <v>28</v>
      </c>
      <c r="D41" s="20" t="s">
        <v>29</v>
      </c>
      <c r="E41" s="4" t="s">
        <v>37</v>
      </c>
      <c r="F41" s="28" t="s">
        <v>36</v>
      </c>
      <c r="G41" s="10"/>
      <c r="H41" s="10"/>
      <c r="I41" s="10"/>
      <c r="K41" s="5"/>
    </row>
    <row r="42" spans="1:11" x14ac:dyDescent="0.25">
      <c r="A42" s="4" t="s">
        <v>14</v>
      </c>
      <c r="B42" s="3">
        <v>0.48970000000000002</v>
      </c>
      <c r="C42" s="19" t="s">
        <v>30</v>
      </c>
      <c r="D42" s="3">
        <f>B42</f>
        <v>0.48970000000000002</v>
      </c>
      <c r="E42" s="1"/>
      <c r="F42" s="1"/>
      <c r="G42" s="10"/>
      <c r="H42" s="10"/>
      <c r="I42" s="10"/>
      <c r="K42" s="5"/>
    </row>
    <row r="43" spans="1:11" x14ac:dyDescent="0.25">
      <c r="A43" s="4" t="s">
        <v>15</v>
      </c>
      <c r="B43" s="3">
        <v>0.60650000000000004</v>
      </c>
      <c r="C43" s="19" t="s">
        <v>30</v>
      </c>
      <c r="D43" s="3">
        <f>B43</f>
        <v>0.60650000000000004</v>
      </c>
      <c r="E43" s="3">
        <f>(D43-D42)/D42</f>
        <v>0.23851337553604249</v>
      </c>
      <c r="F43" s="1"/>
      <c r="G43" s="10"/>
      <c r="H43" s="10"/>
      <c r="I43" s="10"/>
      <c r="K43" s="5"/>
    </row>
    <row r="44" spans="1:11" x14ac:dyDescent="0.25">
      <c r="A44" s="4" t="s">
        <v>23</v>
      </c>
      <c r="B44" s="3">
        <v>0.54610000000000003</v>
      </c>
      <c r="C44" s="3">
        <v>0.52729999999999999</v>
      </c>
      <c r="D44" s="3">
        <f>B16/D16*B44+C16/D16*C44</f>
        <v>0.53863305738476008</v>
      </c>
      <c r="E44" s="3">
        <f>(D44-D43)/D43</f>
        <v>-0.11189932830212687</v>
      </c>
      <c r="F44" s="3">
        <f>(D44-D$42)/D$42</f>
        <v>9.9924560720359518E-2</v>
      </c>
      <c r="G44" s="10"/>
      <c r="H44" s="10"/>
      <c r="I44" s="10"/>
      <c r="K44" s="5"/>
    </row>
    <row r="45" spans="1:11" x14ac:dyDescent="0.25">
      <c r="A45" s="4" t="s">
        <v>53</v>
      </c>
      <c r="B45" s="3">
        <v>0.48659999999999998</v>
      </c>
      <c r="C45" s="3">
        <v>0.47270000000000001</v>
      </c>
      <c r="D45" s="3">
        <f>B17/D17*B45+C17/D17*C45</f>
        <v>0.47402052554208013</v>
      </c>
      <c r="E45" s="3">
        <f>(D45-D44)/D44</f>
        <v>-0.11995649163531655</v>
      </c>
      <c r="F45" s="3">
        <f>(D45-D$42)/D$42</f>
        <v>-3.2018530647171521E-2</v>
      </c>
      <c r="G45" s="10"/>
      <c r="H45" s="10"/>
      <c r="I45" s="10"/>
      <c r="K45" s="5"/>
    </row>
    <row r="47" spans="1:11" x14ac:dyDescent="0.25">
      <c r="A47" s="4" t="s">
        <v>6</v>
      </c>
      <c r="B47" s="38" t="s">
        <v>12</v>
      </c>
      <c r="C47" s="38"/>
      <c r="D47" s="38"/>
      <c r="E47" s="38"/>
      <c r="F47" s="38"/>
      <c r="G47" s="38"/>
      <c r="H47" s="38"/>
      <c r="I47" s="38"/>
      <c r="K47" s="5"/>
    </row>
    <row r="48" spans="1:11" x14ac:dyDescent="0.25">
      <c r="B48" s="20" t="s">
        <v>27</v>
      </c>
      <c r="C48" s="20" t="s">
        <v>28</v>
      </c>
      <c r="D48" s="20" t="s">
        <v>29</v>
      </c>
      <c r="E48" s="4" t="s">
        <v>13</v>
      </c>
      <c r="F48" s="28" t="s">
        <v>36</v>
      </c>
      <c r="G48" s="10"/>
      <c r="H48" s="10"/>
      <c r="I48" s="10"/>
      <c r="K48" s="5"/>
    </row>
    <row r="49" spans="1:11" x14ac:dyDescent="0.25">
      <c r="A49" s="4" t="s">
        <v>14</v>
      </c>
      <c r="B49" s="3">
        <v>0.66859999999999997</v>
      </c>
      <c r="C49" s="19" t="s">
        <v>30</v>
      </c>
      <c r="D49" s="3">
        <f>B49</f>
        <v>0.66859999999999997</v>
      </c>
      <c r="E49" s="1"/>
      <c r="F49" s="1"/>
      <c r="G49" s="10"/>
      <c r="H49" s="10"/>
      <c r="I49" s="10"/>
      <c r="K49" s="5"/>
    </row>
    <row r="50" spans="1:11" x14ac:dyDescent="0.25">
      <c r="A50" s="4" t="s">
        <v>15</v>
      </c>
      <c r="B50" s="3">
        <v>0.70940000000000003</v>
      </c>
      <c r="C50" s="19" t="s">
        <v>30</v>
      </c>
      <c r="D50" s="3">
        <f>B50</f>
        <v>0.70940000000000003</v>
      </c>
      <c r="E50" s="3">
        <f>(D50-D49)/D49</f>
        <v>6.1023033203709331E-2</v>
      </c>
      <c r="F50" s="1"/>
      <c r="G50" s="10"/>
      <c r="H50" s="10"/>
      <c r="I50" s="10"/>
      <c r="K50" s="5"/>
    </row>
    <row r="51" spans="1:11" x14ac:dyDescent="0.25">
      <c r="A51" s="4" t="s">
        <v>23</v>
      </c>
      <c r="B51" s="3">
        <v>0.64049999999999996</v>
      </c>
      <c r="C51" s="3">
        <v>0.5504</v>
      </c>
      <c r="D51" s="3">
        <f>B16/D16*B51+C16/D16*C51</f>
        <v>0.60471428033866403</v>
      </c>
      <c r="E51" s="3">
        <f>(D51-D50)/D50</f>
        <v>-0.14756938209943049</v>
      </c>
      <c r="F51" s="3">
        <f>(D51-D$49)/D$49</f>
        <v>-9.5551480199425581E-2</v>
      </c>
      <c r="G51" s="10"/>
      <c r="H51" s="10"/>
      <c r="I51" s="10"/>
      <c r="K51" s="5"/>
    </row>
    <row r="52" spans="1:11" x14ac:dyDescent="0.25">
      <c r="A52" s="4" t="s">
        <v>53</v>
      </c>
      <c r="B52" s="3">
        <v>0.76719999999999999</v>
      </c>
      <c r="C52" s="3">
        <v>0.61729999999999996</v>
      </c>
      <c r="D52" s="3">
        <f>B17/D17*B52+C17/D17*C52</f>
        <v>0.63154077545020204</v>
      </c>
      <c r="E52" s="3">
        <f>(D52-D51)/D51</f>
        <v>4.4362264930330575E-2</v>
      </c>
      <c r="F52" s="3">
        <f>(D52-D$49)/D$49</f>
        <v>-5.5428095348187156E-2</v>
      </c>
      <c r="G52" s="10"/>
      <c r="H52" s="10"/>
      <c r="I52" s="10"/>
      <c r="K52" s="5"/>
    </row>
    <row r="54" spans="1:11" s="23" customFormat="1" x14ac:dyDescent="0.25">
      <c r="A54" s="24"/>
      <c r="B54" s="25"/>
      <c r="C54" s="25"/>
    </row>
    <row r="56" spans="1:11" s="16" customFormat="1" ht="18.75" x14ac:dyDescent="0.3">
      <c r="A56" s="15" t="s">
        <v>25</v>
      </c>
    </row>
    <row r="57" spans="1:11" ht="30" customHeight="1" x14ac:dyDescent="0.25">
      <c r="A57" s="4" t="s">
        <v>0</v>
      </c>
      <c r="B57" s="39" t="s">
        <v>22</v>
      </c>
      <c r="C57" s="39"/>
      <c r="D57" s="39"/>
      <c r="E57" s="39"/>
      <c r="F57" s="39"/>
      <c r="G57" s="39"/>
      <c r="H57" s="39"/>
      <c r="I57" s="39"/>
      <c r="K57" s="5"/>
    </row>
    <row r="58" spans="1:11" x14ac:dyDescent="0.25">
      <c r="A58" s="42"/>
      <c r="B58" s="42"/>
      <c r="C58" s="20" t="s">
        <v>27</v>
      </c>
      <c r="D58" s="20" t="s">
        <v>28</v>
      </c>
      <c r="E58" s="4" t="s">
        <v>29</v>
      </c>
      <c r="F58" s="11" t="s">
        <v>13</v>
      </c>
      <c r="G58" s="28" t="s">
        <v>36</v>
      </c>
    </row>
    <row r="59" spans="1:11" x14ac:dyDescent="0.25">
      <c r="A59" s="7">
        <v>41632</v>
      </c>
      <c r="B59" s="1" t="s">
        <v>16</v>
      </c>
      <c r="C59" s="1">
        <v>188</v>
      </c>
      <c r="D59" s="29" t="s">
        <v>30</v>
      </c>
      <c r="E59" s="1">
        <f>SUM(C59:D59)</f>
        <v>188</v>
      </c>
      <c r="F59" s="3"/>
      <c r="G59" s="1"/>
    </row>
    <row r="60" spans="1:11" x14ac:dyDescent="0.25">
      <c r="A60" s="7">
        <v>41997</v>
      </c>
      <c r="B60" s="1" t="s">
        <v>16</v>
      </c>
      <c r="C60" s="1">
        <v>225</v>
      </c>
      <c r="D60" s="29" t="s">
        <v>30</v>
      </c>
      <c r="E60" s="1">
        <f>SUM(C60:D60)</f>
        <v>225</v>
      </c>
      <c r="F60" s="3">
        <f>(E60-E59)/E59</f>
        <v>0.19680851063829788</v>
      </c>
      <c r="G60" s="1"/>
    </row>
    <row r="61" spans="1:11" x14ac:dyDescent="0.25">
      <c r="A61" s="7">
        <v>42362</v>
      </c>
      <c r="B61" s="1" t="s">
        <v>16</v>
      </c>
      <c r="C61" s="1">
        <v>1</v>
      </c>
      <c r="D61" s="1">
        <v>300</v>
      </c>
      <c r="E61" s="1">
        <f>SUM(C61:D61)</f>
        <v>301</v>
      </c>
      <c r="F61" s="3">
        <f>(E61-E60)/E60</f>
        <v>0.33777777777777779</v>
      </c>
      <c r="G61" s="3">
        <f>(E61-E$59)/E$59</f>
        <v>0.60106382978723405</v>
      </c>
    </row>
    <row r="62" spans="1:11" x14ac:dyDescent="0.25">
      <c r="A62" s="7">
        <v>42728</v>
      </c>
      <c r="B62" s="1" t="s">
        <v>16</v>
      </c>
      <c r="C62" s="1">
        <v>9</v>
      </c>
      <c r="D62" s="1">
        <v>265</v>
      </c>
      <c r="E62" s="1">
        <f>SUM(C62:D62)</f>
        <v>274</v>
      </c>
      <c r="F62" s="3">
        <f>(E62-E61)/E61</f>
        <v>-8.9700996677740868E-2</v>
      </c>
      <c r="G62" s="3">
        <f>(E62-E$59)/E$59</f>
        <v>0.45744680851063829</v>
      </c>
    </row>
    <row r="64" spans="1:11" x14ac:dyDescent="0.25">
      <c r="A64" s="7">
        <v>41748</v>
      </c>
      <c r="B64" s="1" t="s">
        <v>17</v>
      </c>
      <c r="C64" s="1">
        <v>111</v>
      </c>
      <c r="D64" s="29" t="s">
        <v>30</v>
      </c>
      <c r="E64" s="1">
        <f>SUM(C64:D64)</f>
        <v>111</v>
      </c>
      <c r="F64" s="3"/>
      <c r="G64" s="32" t="s">
        <v>36</v>
      </c>
    </row>
    <row r="65" spans="1:11" x14ac:dyDescent="0.25">
      <c r="A65" s="7">
        <v>42097</v>
      </c>
      <c r="B65" s="1" t="s">
        <v>18</v>
      </c>
      <c r="C65" s="1">
        <v>160</v>
      </c>
      <c r="D65" s="29" t="s">
        <v>30</v>
      </c>
      <c r="E65" s="1">
        <f>SUM(C65:D65)</f>
        <v>160</v>
      </c>
      <c r="F65" s="3">
        <f>(E65-E64)/E64</f>
        <v>0.44144144144144143</v>
      </c>
      <c r="G65" s="1"/>
    </row>
    <row r="66" spans="1:11" x14ac:dyDescent="0.25">
      <c r="A66" s="7">
        <v>42455</v>
      </c>
      <c r="B66" s="1" t="s">
        <v>17</v>
      </c>
      <c r="C66" s="1">
        <v>0</v>
      </c>
      <c r="D66" s="1">
        <v>115</v>
      </c>
      <c r="E66" s="1">
        <f>SUM(C66:D66)</f>
        <v>115</v>
      </c>
      <c r="F66" s="3">
        <f>(E66-E65)/E65</f>
        <v>-0.28125</v>
      </c>
      <c r="G66" s="3">
        <f>(E66-E$64)/E$64</f>
        <v>3.6036036036036036E-2</v>
      </c>
    </row>
    <row r="67" spans="1:11" x14ac:dyDescent="0.25">
      <c r="A67" s="7">
        <v>42840</v>
      </c>
      <c r="B67" s="1" t="s">
        <v>17</v>
      </c>
      <c r="C67" s="1">
        <v>0</v>
      </c>
      <c r="D67" s="1">
        <v>86</v>
      </c>
      <c r="E67" s="1">
        <f>SUM(C67:D67)</f>
        <v>86</v>
      </c>
      <c r="F67" s="3">
        <f>(E67-E66)/E66</f>
        <v>-0.25217391304347825</v>
      </c>
      <c r="G67" s="3">
        <f>(E67-E$64)/E$64</f>
        <v>-0.22522522522522523</v>
      </c>
    </row>
    <row r="69" spans="1:11" ht="30" customHeight="1" x14ac:dyDescent="0.25">
      <c r="A69" s="4" t="s">
        <v>1</v>
      </c>
      <c r="B69" s="38" t="s">
        <v>7</v>
      </c>
      <c r="C69" s="38"/>
      <c r="D69" s="38"/>
      <c r="E69" s="38"/>
      <c r="F69" s="38"/>
      <c r="G69" s="38"/>
      <c r="H69" s="38"/>
      <c r="I69" s="38"/>
      <c r="K69" s="5"/>
    </row>
    <row r="70" spans="1:11" x14ac:dyDescent="0.25">
      <c r="A70" s="42"/>
      <c r="B70" s="42"/>
      <c r="C70" s="20" t="s">
        <v>27</v>
      </c>
      <c r="D70" s="20" t="s">
        <v>28</v>
      </c>
      <c r="E70" s="4" t="s">
        <v>29</v>
      </c>
      <c r="F70" s="11" t="s">
        <v>13</v>
      </c>
      <c r="G70" s="28" t="s">
        <v>36</v>
      </c>
    </row>
    <row r="71" spans="1:11" x14ac:dyDescent="0.25">
      <c r="A71" s="7">
        <v>41632</v>
      </c>
      <c r="B71" s="1" t="s">
        <v>16</v>
      </c>
      <c r="C71" s="1">
        <v>163</v>
      </c>
      <c r="D71" s="29" t="s">
        <v>30</v>
      </c>
      <c r="E71" s="1">
        <f>SUM(C71:D71)</f>
        <v>163</v>
      </c>
      <c r="F71" s="3"/>
      <c r="G71" s="1"/>
    </row>
    <row r="72" spans="1:11" x14ac:dyDescent="0.25">
      <c r="A72" s="7">
        <v>41997</v>
      </c>
      <c r="B72" s="1" t="s">
        <v>16</v>
      </c>
      <c r="C72" s="1">
        <v>210</v>
      </c>
      <c r="D72" s="29" t="s">
        <v>30</v>
      </c>
      <c r="E72" s="1">
        <f>SUM(C72:D72)</f>
        <v>210</v>
      </c>
      <c r="F72" s="3">
        <f>(E72-E71)/E71</f>
        <v>0.28834355828220859</v>
      </c>
      <c r="G72" s="1"/>
    </row>
    <row r="73" spans="1:11" x14ac:dyDescent="0.25">
      <c r="A73" s="7">
        <v>42362</v>
      </c>
      <c r="B73" s="1" t="s">
        <v>16</v>
      </c>
      <c r="C73" s="1">
        <v>1</v>
      </c>
      <c r="D73" s="1">
        <v>270</v>
      </c>
      <c r="E73" s="1">
        <f>SUM(C73:D73)</f>
        <v>271</v>
      </c>
      <c r="F73" s="3">
        <f>(E73-E72)/E72</f>
        <v>0.2904761904761905</v>
      </c>
      <c r="G73" s="3">
        <f>(E73-E$71)/E$71</f>
        <v>0.66257668711656437</v>
      </c>
    </row>
    <row r="74" spans="1:11" x14ac:dyDescent="0.25">
      <c r="A74" s="7">
        <v>42728</v>
      </c>
      <c r="B74" s="1" t="s">
        <v>16</v>
      </c>
      <c r="C74" s="1">
        <v>9</v>
      </c>
      <c r="D74" s="1">
        <v>236</v>
      </c>
      <c r="E74" s="1">
        <f>SUM(C74:D74)</f>
        <v>245</v>
      </c>
      <c r="F74" s="3">
        <f>(E74-E73)/E73</f>
        <v>-9.5940959409594101E-2</v>
      </c>
      <c r="G74" s="3">
        <f>(E74-E$71)/E$71</f>
        <v>0.50306748466257667</v>
      </c>
    </row>
    <row r="76" spans="1:11" x14ac:dyDescent="0.25">
      <c r="A76" s="7">
        <v>41748</v>
      </c>
      <c r="B76" s="1" t="s">
        <v>17</v>
      </c>
      <c r="C76" s="1">
        <v>101</v>
      </c>
      <c r="D76" s="29" t="s">
        <v>30</v>
      </c>
      <c r="E76" s="1">
        <f>SUM(C76:D76)</f>
        <v>101</v>
      </c>
      <c r="F76" s="3"/>
      <c r="G76" s="32" t="s">
        <v>36</v>
      </c>
    </row>
    <row r="77" spans="1:11" x14ac:dyDescent="0.25">
      <c r="A77" s="7">
        <v>42097</v>
      </c>
      <c r="B77" s="1" t="s">
        <v>18</v>
      </c>
      <c r="C77" s="1">
        <v>146</v>
      </c>
      <c r="D77" s="29" t="s">
        <v>30</v>
      </c>
      <c r="E77" s="1">
        <f>SUM(C77:D77)</f>
        <v>146</v>
      </c>
      <c r="F77" s="3">
        <f>(E77-E76)/E76</f>
        <v>0.44554455445544555</v>
      </c>
      <c r="G77" s="1"/>
    </row>
    <row r="78" spans="1:11" x14ac:dyDescent="0.25">
      <c r="A78" s="7">
        <v>42089</v>
      </c>
      <c r="B78" s="1" t="s">
        <v>17</v>
      </c>
      <c r="C78" s="1">
        <v>0</v>
      </c>
      <c r="D78" s="1">
        <v>97</v>
      </c>
      <c r="E78" s="1">
        <f>SUM(C78:D78)</f>
        <v>97</v>
      </c>
      <c r="F78" s="3">
        <f>(E78-E77)/E77</f>
        <v>-0.33561643835616439</v>
      </c>
      <c r="G78" s="3">
        <f>(E78-E$76)/E$76</f>
        <v>-3.9603960396039604E-2</v>
      </c>
    </row>
    <row r="79" spans="1:11" x14ac:dyDescent="0.25">
      <c r="A79" s="7">
        <v>42840</v>
      </c>
      <c r="B79" s="1" t="s">
        <v>17</v>
      </c>
      <c r="C79" s="1">
        <v>0</v>
      </c>
      <c r="D79" s="1">
        <v>78</v>
      </c>
      <c r="E79" s="1">
        <f>SUM(C79:D79)</f>
        <v>78</v>
      </c>
      <c r="F79" s="3">
        <f>(E79-E78)/E78</f>
        <v>-0.19587628865979381</v>
      </c>
      <c r="G79" s="3">
        <f>(E79-E$76)/E$76</f>
        <v>-0.22772277227722773</v>
      </c>
    </row>
    <row r="81" spans="1:11" s="23" customFormat="1" x14ac:dyDescent="0.25">
      <c r="A81" s="24"/>
      <c r="B81" s="25"/>
      <c r="C81" s="25"/>
    </row>
    <row r="83" spans="1:11" s="16" customFormat="1" ht="18.75" x14ac:dyDescent="0.3">
      <c r="A83" s="15" t="s">
        <v>54</v>
      </c>
    </row>
    <row r="84" spans="1:11" x14ac:dyDescent="0.25">
      <c r="A84" s="4" t="s">
        <v>2</v>
      </c>
      <c r="B84" s="38" t="s">
        <v>8</v>
      </c>
      <c r="C84" s="38"/>
      <c r="D84" s="38"/>
      <c r="E84" s="38"/>
      <c r="F84" s="38"/>
      <c r="G84" s="38"/>
      <c r="H84" s="38"/>
      <c r="I84" s="38"/>
      <c r="K84" s="5"/>
    </row>
    <row r="85" spans="1:11" x14ac:dyDescent="0.25">
      <c r="B85" s="4" t="s">
        <v>23</v>
      </c>
      <c r="C85" s="4" t="s">
        <v>53</v>
      </c>
      <c r="D85" s="10"/>
      <c r="E85" s="10"/>
      <c r="F85" s="10"/>
      <c r="G85" s="10"/>
      <c r="H85" s="10"/>
      <c r="I85" s="10"/>
      <c r="K85" s="5"/>
    </row>
    <row r="86" spans="1:11" x14ac:dyDescent="0.25">
      <c r="A86" s="43" t="s">
        <v>56</v>
      </c>
      <c r="B86" s="6">
        <f>656+113+29</f>
        <v>798</v>
      </c>
      <c r="C86" s="6">
        <v>1820</v>
      </c>
      <c r="D86" s="10"/>
      <c r="E86" s="10"/>
      <c r="F86" s="10"/>
      <c r="G86" s="10"/>
      <c r="H86" s="10"/>
      <c r="I86" s="10"/>
      <c r="K86" s="5"/>
    </row>
    <row r="87" spans="1:11" ht="30" x14ac:dyDescent="0.25">
      <c r="A87" s="43" t="s">
        <v>57</v>
      </c>
      <c r="B87" s="6">
        <f>451+335+155</f>
        <v>941</v>
      </c>
      <c r="C87" s="6">
        <f>1087+532+211</f>
        <v>1830</v>
      </c>
      <c r="D87" s="10"/>
      <c r="E87" s="10"/>
      <c r="F87" s="10"/>
      <c r="G87" s="10"/>
      <c r="H87" s="10"/>
      <c r="I87" s="10"/>
      <c r="K87" s="5"/>
    </row>
    <row r="88" spans="1:11" ht="30" x14ac:dyDescent="0.25">
      <c r="A88" s="43" t="s">
        <v>58</v>
      </c>
      <c r="B88" s="6">
        <f>381</f>
        <v>381</v>
      </c>
      <c r="C88" s="6">
        <v>682</v>
      </c>
      <c r="D88" s="10"/>
      <c r="E88" s="10"/>
      <c r="F88" s="10"/>
      <c r="G88" s="10"/>
      <c r="H88" s="10"/>
      <c r="I88" s="10"/>
      <c r="K88" s="5"/>
    </row>
    <row r="89" spans="1:11" x14ac:dyDescent="0.25">
      <c r="A89" s="43" t="s">
        <v>59</v>
      </c>
      <c r="B89" s="6">
        <f>211</f>
        <v>211</v>
      </c>
      <c r="C89" s="6">
        <f>519+175+86</f>
        <v>780</v>
      </c>
      <c r="D89" s="10"/>
      <c r="E89" s="10"/>
      <c r="F89" s="10"/>
      <c r="G89" s="10"/>
      <c r="H89" s="10"/>
      <c r="I89" s="10"/>
      <c r="K89" s="5"/>
    </row>
    <row r="91" spans="1:11" s="23" customFormat="1" x14ac:dyDescent="0.25">
      <c r="A91" s="21"/>
      <c r="B91" s="22"/>
      <c r="C91" s="22"/>
      <c r="D91" s="22"/>
      <c r="E91" s="22"/>
      <c r="F91" s="22"/>
      <c r="G91" s="22"/>
      <c r="H91" s="22"/>
      <c r="I91" s="22"/>
    </row>
    <row r="93" spans="1:11" s="16" customFormat="1" ht="18.75" x14ac:dyDescent="0.3">
      <c r="A93" s="15" t="s">
        <v>33</v>
      </c>
    </row>
    <row r="94" spans="1:11" s="16" customFormat="1" ht="18.75" x14ac:dyDescent="0.3">
      <c r="A94" s="15"/>
      <c r="B94" s="20" t="s">
        <v>27</v>
      </c>
      <c r="C94" s="20" t="s">
        <v>28</v>
      </c>
      <c r="D94" s="20" t="s">
        <v>29</v>
      </c>
      <c r="E94" s="20" t="s">
        <v>34</v>
      </c>
      <c r="F94" s="20" t="s">
        <v>13</v>
      </c>
    </row>
    <row r="95" spans="1:11" ht="30" x14ac:dyDescent="0.25">
      <c r="A95" s="14" t="s">
        <v>19</v>
      </c>
      <c r="I95" s="37" t="s">
        <v>49</v>
      </c>
    </row>
    <row r="96" spans="1:11" x14ac:dyDescent="0.25">
      <c r="A96" s="4" t="s">
        <v>14</v>
      </c>
      <c r="B96" s="6">
        <v>2725</v>
      </c>
      <c r="C96" s="26" t="s">
        <v>30</v>
      </c>
      <c r="D96" s="6">
        <f>SUM(B96:C96)</f>
        <v>2725</v>
      </c>
      <c r="E96" s="3">
        <v>0.52749999999999997</v>
      </c>
      <c r="F96" s="1"/>
      <c r="G96" s="32" t="s">
        <v>36</v>
      </c>
      <c r="I96" s="3">
        <f>SUM(E96,E102,E108)</f>
        <v>1</v>
      </c>
    </row>
    <row r="97" spans="1:9" x14ac:dyDescent="0.25">
      <c r="A97" s="4" t="s">
        <v>15</v>
      </c>
      <c r="B97" s="6">
        <v>3553</v>
      </c>
      <c r="C97" s="26" t="s">
        <v>30</v>
      </c>
      <c r="D97" s="6">
        <f t="shared" ref="D97:D98" si="0">SUM(B97:C97)</f>
        <v>3553</v>
      </c>
      <c r="E97" s="3">
        <v>0.52390000000000003</v>
      </c>
      <c r="F97" s="3">
        <f>E97-E96</f>
        <v>-3.5999999999999366E-3</v>
      </c>
      <c r="G97" s="1"/>
      <c r="I97" s="3">
        <f>SUM(E97,E103,E109)</f>
        <v>1</v>
      </c>
    </row>
    <row r="98" spans="1:9" x14ac:dyDescent="0.25">
      <c r="A98" s="4" t="s">
        <v>23</v>
      </c>
      <c r="B98" s="6">
        <v>2662</v>
      </c>
      <c r="C98" s="6">
        <v>1785</v>
      </c>
      <c r="D98" s="6">
        <f t="shared" si="0"/>
        <v>4447</v>
      </c>
      <c r="E98" s="3">
        <f>D98/SUM(D98,D104,D110)</f>
        <v>0.52484362091348991</v>
      </c>
      <c r="F98" s="3">
        <f>E98-E97</f>
        <v>9.436209134898732E-4</v>
      </c>
      <c r="G98" s="3">
        <f>(D98-D$96)/D$96</f>
        <v>0.63192660550458712</v>
      </c>
      <c r="I98" s="3">
        <f>SUM(E98,E104,E110)</f>
        <v>1</v>
      </c>
    </row>
    <row r="99" spans="1:9" x14ac:dyDescent="0.25">
      <c r="A99" s="4" t="s">
        <v>53</v>
      </c>
      <c r="B99" s="6">
        <v>595</v>
      </c>
      <c r="C99" s="6">
        <v>3362</v>
      </c>
      <c r="D99" s="6">
        <f t="shared" ref="D99" si="1">SUM(B99:C99)</f>
        <v>3957</v>
      </c>
      <c r="E99" s="3">
        <f>D99/SUM(D99,D105,D111)</f>
        <v>0.47067919590817175</v>
      </c>
      <c r="F99" s="3">
        <f>E99-E98</f>
        <v>-5.4164425005318151E-2</v>
      </c>
      <c r="G99" s="3">
        <f>(D99-D$96)/D$96</f>
        <v>0.45211009174311928</v>
      </c>
      <c r="I99" s="3">
        <f>SUM(E99,E105,E111)</f>
        <v>1</v>
      </c>
    </row>
    <row r="101" spans="1:9" x14ac:dyDescent="0.25">
      <c r="A101" s="14" t="s">
        <v>20</v>
      </c>
    </row>
    <row r="102" spans="1:9" x14ac:dyDescent="0.25">
      <c r="A102" s="4" t="s">
        <v>14</v>
      </c>
      <c r="B102" s="6">
        <v>1461</v>
      </c>
      <c r="C102" s="26" t="s">
        <v>30</v>
      </c>
      <c r="D102" s="6">
        <f t="shared" ref="D102:D104" si="2">SUM(B102:C102)</f>
        <v>1461</v>
      </c>
      <c r="E102" s="3">
        <v>0.2828</v>
      </c>
      <c r="F102" s="1"/>
      <c r="G102" s="32" t="s">
        <v>36</v>
      </c>
    </row>
    <row r="103" spans="1:9" x14ac:dyDescent="0.25">
      <c r="A103" s="4" t="s">
        <v>15</v>
      </c>
      <c r="B103" s="6">
        <v>1835</v>
      </c>
      <c r="C103" s="26" t="s">
        <v>30</v>
      </c>
      <c r="D103" s="6">
        <f t="shared" si="2"/>
        <v>1835</v>
      </c>
      <c r="E103" s="3">
        <v>0.27060000000000001</v>
      </c>
      <c r="F103" s="3">
        <f>E103-E102</f>
        <v>-1.2199999999999989E-2</v>
      </c>
      <c r="G103" s="1"/>
    </row>
    <row r="104" spans="1:9" x14ac:dyDescent="0.25">
      <c r="A104" s="4" t="s">
        <v>23</v>
      </c>
      <c r="B104" s="6">
        <v>1245</v>
      </c>
      <c r="C104" s="6">
        <v>1307</v>
      </c>
      <c r="D104" s="6">
        <f t="shared" si="2"/>
        <v>2552</v>
      </c>
      <c r="E104" s="3">
        <f>D104/SUM(D98,D104,D110)</f>
        <v>0.3011920217160392</v>
      </c>
      <c r="F104" s="3">
        <f>E104-E103</f>
        <v>3.0592021716039197E-2</v>
      </c>
      <c r="G104" s="3">
        <f>(D104-D$102)/D$102</f>
        <v>0.74674880219028061</v>
      </c>
    </row>
    <row r="105" spans="1:9" x14ac:dyDescent="0.25">
      <c r="A105" s="4" t="s">
        <v>53</v>
      </c>
      <c r="B105" s="6">
        <v>75</v>
      </c>
      <c r="C105" s="6">
        <v>2844</v>
      </c>
      <c r="D105" s="6">
        <f t="shared" ref="D105" si="3">SUM(B105:C105)</f>
        <v>2919</v>
      </c>
      <c r="E105" s="3">
        <f>D105/SUM(D99,D105,D111)</f>
        <v>0.34721065778517901</v>
      </c>
      <c r="F105" s="3">
        <f>E105-E104</f>
        <v>4.6018636069139807E-2</v>
      </c>
      <c r="G105" s="3">
        <f>(D105-D$102)/D$102</f>
        <v>0.99794661190965095</v>
      </c>
    </row>
    <row r="107" spans="1:9" x14ac:dyDescent="0.25">
      <c r="A107" s="14" t="s">
        <v>21</v>
      </c>
    </row>
    <row r="108" spans="1:9" x14ac:dyDescent="0.25">
      <c r="A108" s="4" t="s">
        <v>14</v>
      </c>
      <c r="B108" s="6">
        <v>980</v>
      </c>
      <c r="C108" s="26" t="s">
        <v>30</v>
      </c>
      <c r="D108" s="6">
        <f t="shared" ref="D108:D110" si="4">SUM(B108:C108)</f>
        <v>980</v>
      </c>
      <c r="E108" s="3">
        <v>0.18970000000000001</v>
      </c>
      <c r="F108" s="1"/>
      <c r="G108" s="32" t="s">
        <v>36</v>
      </c>
    </row>
    <row r="109" spans="1:9" x14ac:dyDescent="0.25">
      <c r="A109" s="4" t="s">
        <v>15</v>
      </c>
      <c r="B109" s="6">
        <v>1394</v>
      </c>
      <c r="C109" s="26" t="s">
        <v>30</v>
      </c>
      <c r="D109" s="6">
        <f t="shared" si="4"/>
        <v>1394</v>
      </c>
      <c r="E109" s="3">
        <v>0.20549999999999999</v>
      </c>
      <c r="F109" s="3">
        <f>E109-E108</f>
        <v>1.5799999999999981E-2</v>
      </c>
      <c r="G109" s="1"/>
    </row>
    <row r="110" spans="1:9" x14ac:dyDescent="0.25">
      <c r="A110" s="4" t="s">
        <v>23</v>
      </c>
      <c r="B110" s="6">
        <v>794</v>
      </c>
      <c r="C110" s="6">
        <v>680</v>
      </c>
      <c r="D110" s="6">
        <f t="shared" si="4"/>
        <v>1474</v>
      </c>
      <c r="E110" s="3">
        <f>D110/SUM(D98,D104,D110)</f>
        <v>0.17396435737047092</v>
      </c>
      <c r="F110" s="3">
        <f>E110-E109</f>
        <v>-3.153564262952907E-2</v>
      </c>
      <c r="G110" s="3">
        <f>(D110-D$108)/D$108</f>
        <v>0.50408163265306127</v>
      </c>
    </row>
    <row r="111" spans="1:9" x14ac:dyDescent="0.25">
      <c r="A111" s="4" t="s">
        <v>53</v>
      </c>
      <c r="B111" s="6">
        <v>0</v>
      </c>
      <c r="C111" s="6">
        <v>1531</v>
      </c>
      <c r="D111" s="6">
        <f t="shared" ref="D111" si="5">SUM(B111:C111)</f>
        <v>1531</v>
      </c>
      <c r="E111" s="3">
        <f>D111/SUM(D99,D105,D111)</f>
        <v>0.18211014630664923</v>
      </c>
      <c r="F111" s="3">
        <f>E111-E110</f>
        <v>8.1457889361783165E-3</v>
      </c>
      <c r="G111" s="3">
        <f>(D111-D$108)/D$108</f>
        <v>0.56224489795918364</v>
      </c>
    </row>
    <row r="112" spans="1:9" x14ac:dyDescent="0.25">
      <c r="A112" s="8"/>
      <c r="B112" s="9"/>
      <c r="C112" s="9"/>
    </row>
    <row r="113" spans="1:11" s="23" customFormat="1" x14ac:dyDescent="0.25"/>
    <row r="115" spans="1:11" s="16" customFormat="1" ht="18.75" x14ac:dyDescent="0.3">
      <c r="A115" s="15" t="s">
        <v>47</v>
      </c>
      <c r="B115"/>
    </row>
    <row r="116" spans="1:11" ht="18.75" x14ac:dyDescent="0.3">
      <c r="A116" s="4" t="s">
        <v>41</v>
      </c>
      <c r="B116" s="40" t="s">
        <v>42</v>
      </c>
      <c r="C116" s="41"/>
      <c r="D116" s="16"/>
      <c r="E116" s="16"/>
      <c r="F116" s="16"/>
      <c r="G116" s="16"/>
      <c r="H116" s="16"/>
      <c r="I116" s="16"/>
      <c r="K116" s="5"/>
    </row>
    <row r="117" spans="1:11" x14ac:dyDescent="0.25">
      <c r="B117" s="20"/>
      <c r="C117" s="4" t="s">
        <v>37</v>
      </c>
      <c r="D117" s="32" t="s">
        <v>36</v>
      </c>
      <c r="E117" s="10"/>
      <c r="F117" s="10"/>
      <c r="G117" s="10"/>
      <c r="I117" s="5"/>
    </row>
    <row r="118" spans="1:11" x14ac:dyDescent="0.25">
      <c r="A118" s="4" t="s">
        <v>15</v>
      </c>
      <c r="B118" s="6">
        <v>157</v>
      </c>
      <c r="C118" s="31" t="s">
        <v>30</v>
      </c>
      <c r="D118" s="1"/>
      <c r="E118" s="10"/>
      <c r="F118" s="10"/>
      <c r="G118" s="10"/>
      <c r="I118" s="5"/>
    </row>
    <row r="119" spans="1:11" x14ac:dyDescent="0.25">
      <c r="A119" s="4" t="s">
        <v>23</v>
      </c>
      <c r="B119" s="6">
        <v>148</v>
      </c>
      <c r="C119" s="3">
        <f>(B119-B118)/B118</f>
        <v>-5.7324840764331211E-2</v>
      </c>
      <c r="D119" s="3">
        <f>(B119-B$118)/B$118</f>
        <v>-5.7324840764331211E-2</v>
      </c>
      <c r="E119" s="10"/>
      <c r="F119" s="10"/>
      <c r="G119" s="10"/>
      <c r="I119" s="5"/>
    </row>
    <row r="120" spans="1:11" x14ac:dyDescent="0.25">
      <c r="A120" s="4" t="s">
        <v>53</v>
      </c>
      <c r="B120" s="6">
        <v>175</v>
      </c>
      <c r="C120" s="3">
        <f>(B120-B119)/B119</f>
        <v>0.18243243243243243</v>
      </c>
      <c r="D120" s="3">
        <f>(B120-B$118)/B$118</f>
        <v>0.11464968152866242</v>
      </c>
      <c r="E120" s="10"/>
      <c r="F120" s="10"/>
      <c r="G120" s="10"/>
      <c r="I120" s="5"/>
    </row>
    <row r="122" spans="1:11" ht="18.75" x14ac:dyDescent="0.3">
      <c r="A122" s="4" t="s">
        <v>44</v>
      </c>
      <c r="B122" s="40" t="s">
        <v>42</v>
      </c>
      <c r="C122" s="41"/>
      <c r="D122" s="16"/>
      <c r="E122" s="16"/>
      <c r="F122" s="16"/>
      <c r="G122" s="16"/>
      <c r="H122" s="16"/>
      <c r="I122" s="16"/>
      <c r="K122" s="5"/>
    </row>
    <row r="123" spans="1:11" x14ac:dyDescent="0.25">
      <c r="B123" s="2"/>
      <c r="C123" s="4" t="s">
        <v>37</v>
      </c>
      <c r="D123" s="32" t="s">
        <v>36</v>
      </c>
      <c r="E123" s="10"/>
      <c r="F123" s="10"/>
      <c r="G123" s="10"/>
      <c r="I123" s="5"/>
    </row>
    <row r="124" spans="1:11" x14ac:dyDescent="0.25">
      <c r="A124" s="4" t="s">
        <v>15</v>
      </c>
      <c r="B124" s="2">
        <v>1.5046296296296294E-3</v>
      </c>
      <c r="C124" s="31" t="s">
        <v>30</v>
      </c>
      <c r="D124" s="1"/>
      <c r="E124" s="10"/>
      <c r="F124" s="10"/>
      <c r="G124" s="10"/>
      <c r="I124" s="5"/>
    </row>
    <row r="125" spans="1:11" x14ac:dyDescent="0.25">
      <c r="A125" s="4" t="s">
        <v>23</v>
      </c>
      <c r="B125" s="2">
        <v>8.6805555555555551E-4</v>
      </c>
      <c r="C125" s="3">
        <f>(B125-B124)/B124</f>
        <v>-0.42307692307692302</v>
      </c>
      <c r="D125" s="3">
        <f>(B125-B$124)/B$124</f>
        <v>-0.42307692307692302</v>
      </c>
      <c r="E125" s="10"/>
      <c r="F125" s="10"/>
      <c r="G125" s="10"/>
      <c r="I125" s="5"/>
    </row>
    <row r="126" spans="1:11" x14ac:dyDescent="0.25">
      <c r="A126" s="4" t="s">
        <v>53</v>
      </c>
      <c r="B126" s="2">
        <v>1.0069444444444444E-3</v>
      </c>
      <c r="C126" s="3">
        <f>(B126-B125)/B125</f>
        <v>0.16000000000000003</v>
      </c>
      <c r="D126" s="3">
        <f>(B126-B$124)/B$124</f>
        <v>-0.3307692307692307</v>
      </c>
      <c r="E126" s="10"/>
      <c r="F126" s="10"/>
      <c r="G126" s="10"/>
      <c r="I126" s="5"/>
    </row>
    <row r="128" spans="1:11" ht="18.75" x14ac:dyDescent="0.3">
      <c r="A128" s="4" t="s">
        <v>40</v>
      </c>
      <c r="B128" s="40" t="s">
        <v>43</v>
      </c>
      <c r="C128" s="41"/>
      <c r="D128" s="16"/>
      <c r="E128" s="16"/>
      <c r="F128" s="16"/>
      <c r="G128" s="16"/>
      <c r="H128" s="16"/>
      <c r="I128" s="16"/>
      <c r="K128" s="5"/>
    </row>
    <row r="129" spans="1:11" x14ac:dyDescent="0.25">
      <c r="A129" s="34" t="s">
        <v>40</v>
      </c>
      <c r="B129" s="20" t="s">
        <v>43</v>
      </c>
      <c r="C129" s="4" t="s">
        <v>37</v>
      </c>
      <c r="D129" s="32" t="s">
        <v>36</v>
      </c>
      <c r="E129" s="10"/>
      <c r="F129" s="10"/>
      <c r="G129" s="10"/>
      <c r="I129" s="5"/>
    </row>
    <row r="130" spans="1:11" x14ac:dyDescent="0.25">
      <c r="A130" s="4" t="s">
        <v>15</v>
      </c>
      <c r="B130" s="6">
        <v>72</v>
      </c>
      <c r="C130" s="31" t="s">
        <v>30</v>
      </c>
      <c r="D130" s="1"/>
      <c r="E130" s="10"/>
      <c r="F130" s="10"/>
      <c r="G130" s="10"/>
      <c r="I130" s="5"/>
    </row>
    <row r="131" spans="1:11" x14ac:dyDescent="0.25">
      <c r="A131" s="4" t="s">
        <v>23</v>
      </c>
      <c r="B131" s="6">
        <v>117</v>
      </c>
      <c r="C131" s="3">
        <f>(B131-B130)/B130</f>
        <v>0.625</v>
      </c>
      <c r="D131" s="3">
        <f>(B131-B$130)/B$130</f>
        <v>0.625</v>
      </c>
      <c r="E131" s="10"/>
      <c r="F131" s="10"/>
      <c r="G131" s="10"/>
      <c r="I131" s="5"/>
    </row>
    <row r="132" spans="1:11" x14ac:dyDescent="0.25">
      <c r="A132" s="4" t="s">
        <v>53</v>
      </c>
      <c r="B132" s="6">
        <v>120</v>
      </c>
      <c r="C132" s="3">
        <f>(B132-B131)/B131</f>
        <v>2.564102564102564E-2</v>
      </c>
      <c r="D132" s="3">
        <f>(B132-B$130)/B$130</f>
        <v>0.66666666666666663</v>
      </c>
      <c r="E132" s="10"/>
      <c r="F132" s="10"/>
      <c r="G132" s="10"/>
      <c r="I132" s="5"/>
    </row>
    <row r="134" spans="1:11" ht="18.75" x14ac:dyDescent="0.3">
      <c r="A134" s="15" t="s">
        <v>48</v>
      </c>
    </row>
    <row r="135" spans="1:11" x14ac:dyDescent="0.25">
      <c r="A135" s="34" t="s">
        <v>45</v>
      </c>
    </row>
    <row r="136" spans="1:11" x14ac:dyDescent="0.25">
      <c r="A136" s="34" t="s">
        <v>41</v>
      </c>
      <c r="B136" s="20" t="s">
        <v>42</v>
      </c>
      <c r="C136" s="4" t="s">
        <v>37</v>
      </c>
      <c r="D136" s="32" t="s">
        <v>36</v>
      </c>
      <c r="F136" s="20" t="s">
        <v>40</v>
      </c>
      <c r="G136" s="4" t="s">
        <v>37</v>
      </c>
      <c r="H136" s="32" t="s">
        <v>36</v>
      </c>
    </row>
    <row r="137" spans="1:11" x14ac:dyDescent="0.25">
      <c r="A137" s="4" t="s">
        <v>15</v>
      </c>
      <c r="B137" s="6">
        <f>102+36+18</f>
        <v>156</v>
      </c>
      <c r="C137" s="31" t="s">
        <v>30</v>
      </c>
      <c r="D137" s="1"/>
      <c r="F137" s="6">
        <f>29+30+12</f>
        <v>71</v>
      </c>
      <c r="G137" s="31" t="s">
        <v>30</v>
      </c>
      <c r="H137" s="1"/>
    </row>
    <row r="138" spans="1:11" x14ac:dyDescent="0.25">
      <c r="A138" s="4" t="s">
        <v>23</v>
      </c>
      <c r="B138" s="6">
        <f>69+36+34</f>
        <v>139</v>
      </c>
      <c r="C138" s="3">
        <f>(B138-B137)/B137</f>
        <v>-0.10897435897435898</v>
      </c>
      <c r="D138" s="3">
        <f>(B138-B137)/B137</f>
        <v>-0.10897435897435898</v>
      </c>
      <c r="F138" s="6">
        <f>27+37+41</f>
        <v>105</v>
      </c>
      <c r="G138" s="3">
        <f>(F138-F137)/F137</f>
        <v>0.47887323943661969</v>
      </c>
      <c r="H138" s="3">
        <f>(F138-F137)/F137</f>
        <v>0.47887323943661969</v>
      </c>
    </row>
    <row r="139" spans="1:11" x14ac:dyDescent="0.25">
      <c r="A139" s="4" t="s">
        <v>53</v>
      </c>
      <c r="B139" s="6">
        <f>56+13+12</f>
        <v>81</v>
      </c>
      <c r="C139" s="3">
        <f>(B139-B138)/B138</f>
        <v>-0.41726618705035973</v>
      </c>
      <c r="D139" s="3">
        <f>(B139-B138)/B138</f>
        <v>-0.41726618705035973</v>
      </c>
      <c r="F139" s="6">
        <f>12+16+11</f>
        <v>39</v>
      </c>
      <c r="G139" s="3">
        <f>(F139-F138)/F138</f>
        <v>-0.62857142857142856</v>
      </c>
      <c r="H139" s="3">
        <f>(F139-F138)/F138</f>
        <v>-0.62857142857142856</v>
      </c>
    </row>
    <row r="140" spans="1:11" x14ac:dyDescent="0.25">
      <c r="A140" s="8"/>
      <c r="B140" s="33"/>
      <c r="C140" s="9"/>
      <c r="F140" s="33"/>
      <c r="G140" s="9"/>
      <c r="H140" s="33"/>
      <c r="I140" s="36"/>
      <c r="J140" s="33"/>
      <c r="K140" s="36"/>
    </row>
    <row r="141" spans="1:11" x14ac:dyDescent="0.25">
      <c r="A141" s="35" t="s">
        <v>46</v>
      </c>
      <c r="H141" s="33"/>
      <c r="I141" s="36"/>
      <c r="J141" s="33"/>
      <c r="K141" s="36"/>
    </row>
    <row r="142" spans="1:11" x14ac:dyDescent="0.25">
      <c r="A142" s="4" t="s">
        <v>41</v>
      </c>
      <c r="B142" s="20" t="s">
        <v>42</v>
      </c>
      <c r="C142" s="4" t="s">
        <v>37</v>
      </c>
      <c r="D142" s="32" t="s">
        <v>36</v>
      </c>
      <c r="F142" s="20" t="s">
        <v>40</v>
      </c>
      <c r="G142" s="4" t="s">
        <v>37</v>
      </c>
      <c r="H142" s="32" t="s">
        <v>36</v>
      </c>
      <c r="I142" s="36"/>
      <c r="J142" s="33"/>
      <c r="K142" s="36"/>
    </row>
    <row r="143" spans="1:11" x14ac:dyDescent="0.25">
      <c r="A143" s="4" t="s">
        <v>23</v>
      </c>
      <c r="B143" s="6">
        <v>9</v>
      </c>
      <c r="C143" s="31" t="s">
        <v>30</v>
      </c>
      <c r="D143" s="31" t="s">
        <v>30</v>
      </c>
      <c r="F143" s="6">
        <v>12</v>
      </c>
      <c r="G143" s="31" t="s">
        <v>30</v>
      </c>
      <c r="H143" s="31" t="s">
        <v>30</v>
      </c>
      <c r="I143" s="36"/>
      <c r="J143" s="33"/>
      <c r="K143" s="36"/>
    </row>
    <row r="144" spans="1:11" x14ac:dyDescent="0.25">
      <c r="A144" s="4" t="s">
        <v>53</v>
      </c>
      <c r="B144" s="6">
        <v>11</v>
      </c>
      <c r="C144" s="3">
        <f>(B144-B143)/B143</f>
        <v>0.22222222222222221</v>
      </c>
      <c r="D144" s="3">
        <f>(B144-B143)/B143</f>
        <v>0.22222222222222221</v>
      </c>
      <c r="F144" s="6">
        <v>17</v>
      </c>
      <c r="G144" s="3">
        <f>(F144-F143)/F143</f>
        <v>0.41666666666666669</v>
      </c>
      <c r="H144" s="3">
        <f>(F144-F143)/F143</f>
        <v>0.41666666666666669</v>
      </c>
      <c r="I144" s="36"/>
      <c r="J144" s="33"/>
      <c r="K144" s="36"/>
    </row>
    <row r="146" spans="1:11" x14ac:dyDescent="0.25">
      <c r="A146" s="35" t="s">
        <v>50</v>
      </c>
      <c r="H146" s="33"/>
      <c r="I146" s="36"/>
      <c r="J146" s="33"/>
      <c r="K146" s="36"/>
    </row>
    <row r="147" spans="1:11" x14ac:dyDescent="0.25">
      <c r="A147" s="4" t="s">
        <v>41</v>
      </c>
      <c r="B147" s="20" t="s">
        <v>42</v>
      </c>
      <c r="C147" s="4" t="s">
        <v>37</v>
      </c>
      <c r="D147" s="32" t="s">
        <v>36</v>
      </c>
      <c r="F147" s="20" t="s">
        <v>40</v>
      </c>
      <c r="G147" s="4" t="s">
        <v>37</v>
      </c>
      <c r="H147" s="32" t="s">
        <v>36</v>
      </c>
      <c r="I147" s="36"/>
      <c r="J147" s="33"/>
      <c r="K147" s="36"/>
    </row>
    <row r="148" spans="1:11" x14ac:dyDescent="0.25">
      <c r="A148" s="4" t="s">
        <v>53</v>
      </c>
      <c r="B148" s="6">
        <v>58</v>
      </c>
      <c r="C148" s="31" t="s">
        <v>30</v>
      </c>
      <c r="D148" s="31" t="s">
        <v>30</v>
      </c>
      <c r="F148" s="6">
        <v>18</v>
      </c>
      <c r="G148" s="31" t="s">
        <v>30</v>
      </c>
      <c r="H148" s="31" t="s">
        <v>30</v>
      </c>
      <c r="I148" s="36"/>
      <c r="J148" s="33"/>
      <c r="K148" s="36"/>
    </row>
    <row r="150" spans="1:11" x14ac:dyDescent="0.25">
      <c r="A150" s="35" t="s">
        <v>51</v>
      </c>
      <c r="H150" s="33"/>
      <c r="I150" s="36"/>
      <c r="J150" s="33"/>
      <c r="K150" s="36"/>
    </row>
    <row r="151" spans="1:11" x14ac:dyDescent="0.25">
      <c r="A151" s="4" t="s">
        <v>41</v>
      </c>
      <c r="B151" s="20" t="s">
        <v>42</v>
      </c>
      <c r="C151" s="4" t="s">
        <v>37</v>
      </c>
      <c r="D151" s="32" t="s">
        <v>36</v>
      </c>
      <c r="F151" s="20" t="s">
        <v>40</v>
      </c>
      <c r="G151" s="4" t="s">
        <v>37</v>
      </c>
      <c r="H151" s="32" t="s">
        <v>36</v>
      </c>
      <c r="I151" s="36"/>
      <c r="J151" s="33"/>
      <c r="K151" s="36"/>
    </row>
    <row r="152" spans="1:11" x14ac:dyDescent="0.25">
      <c r="A152" s="4" t="s">
        <v>53</v>
      </c>
      <c r="B152" s="6">
        <v>25</v>
      </c>
      <c r="C152" s="31" t="s">
        <v>30</v>
      </c>
      <c r="D152" s="31" t="s">
        <v>30</v>
      </c>
      <c r="F152" s="6">
        <v>34</v>
      </c>
      <c r="G152" s="31" t="s">
        <v>30</v>
      </c>
      <c r="H152" s="31" t="s">
        <v>30</v>
      </c>
      <c r="I152" s="36"/>
      <c r="J152" s="33"/>
      <c r="K152" s="36"/>
    </row>
    <row r="154" spans="1:11" s="16" customFormat="1" ht="18.75" x14ac:dyDescent="0.3">
      <c r="A154" s="15" t="s">
        <v>26</v>
      </c>
    </row>
    <row r="155" spans="1:11" x14ac:dyDescent="0.25">
      <c r="A155" t="s">
        <v>31</v>
      </c>
    </row>
    <row r="156" spans="1:11" x14ac:dyDescent="0.25">
      <c r="A156" t="s">
        <v>39</v>
      </c>
    </row>
    <row r="157" spans="1:11" x14ac:dyDescent="0.25">
      <c r="A157" t="s">
        <v>32</v>
      </c>
    </row>
    <row r="159" spans="1:11" x14ac:dyDescent="0.25">
      <c r="A159" s="30" t="s">
        <v>38</v>
      </c>
    </row>
  </sheetData>
  <mergeCells count="15">
    <mergeCell ref="B116:C116"/>
    <mergeCell ref="B122:C122"/>
    <mergeCell ref="B128:C128"/>
    <mergeCell ref="A58:B58"/>
    <mergeCell ref="B57:I57"/>
    <mergeCell ref="B69:I69"/>
    <mergeCell ref="A70:B70"/>
    <mergeCell ref="B84:I84"/>
    <mergeCell ref="B40:I40"/>
    <mergeCell ref="B47:I47"/>
    <mergeCell ref="B5:I5"/>
    <mergeCell ref="B12:I12"/>
    <mergeCell ref="B19:I19"/>
    <mergeCell ref="B26:I26"/>
    <mergeCell ref="B33:I33"/>
  </mergeCells>
  <conditionalFormatting sqref="F59:F61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F65">
    <cfRule type="iconSet" priority="252">
      <iconSet iconSet="3Arrows">
        <cfvo type="percent" val="0"/>
        <cfvo type="num" val="0"/>
        <cfvo type="num" val="0" gte="0"/>
      </iconSet>
    </cfRule>
  </conditionalFormatting>
  <conditionalFormatting sqref="F66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C112 C54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F64">
    <cfRule type="iconSet" priority="241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239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233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E23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E29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226">
      <iconSet iconSet="3Arrows">
        <cfvo type="percent" val="0"/>
        <cfvo type="num" val="0"/>
        <cfvo type="num" val="0" gte="0"/>
      </iconSet>
    </cfRule>
  </conditionalFormatting>
  <conditionalFormatting sqref="E36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223">
      <iconSet iconSet="3Arrows">
        <cfvo type="percent" val="0"/>
        <cfvo type="num" val="0"/>
        <cfvo type="num" val="0" gte="0"/>
      </iconSet>
    </cfRule>
  </conditionalFormatting>
  <conditionalFormatting sqref="E43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220">
      <iconSet iconSet="3Arrows">
        <cfvo type="percent" val="0"/>
        <cfvo type="num" val="0"/>
        <cfvo type="num" val="0" gte="0"/>
      </iconSet>
    </cfRule>
  </conditionalFormatting>
  <conditionalFormatting sqref="E50">
    <cfRule type="iconSet" priority="218">
      <iconSet iconSet="3Arrows">
        <cfvo type="percent" val="0"/>
        <cfvo type="num" val="0"/>
        <cfvo type="num" val="0" gte="0"/>
      </iconSet>
    </cfRule>
  </conditionalFormatting>
  <conditionalFormatting sqref="E51"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B13:D13 C14:C15 G13:I16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B20:D20 C21:C22 G20:I23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B27:D27 G27:I30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B34:D34 G34:I37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B41:D41 G41:I44">
    <cfRule type="iconSet" priority="271">
      <iconSet iconSet="3Arrows">
        <cfvo type="percent" val="0"/>
        <cfvo type="num" val="0"/>
        <cfvo type="num" val="0" gte="0"/>
      </iconSet>
    </cfRule>
  </conditionalFormatting>
  <conditionalFormatting sqref="B48:D48 G48:I51">
    <cfRule type="iconSet" priority="273">
      <iconSet iconSet="3Arrows">
        <cfvo type="percent" val="0"/>
        <cfvo type="num" val="0"/>
        <cfvo type="num" val="0" gte="0"/>
      </iconSet>
    </cfRule>
  </conditionalFormatting>
  <conditionalFormatting sqref="D94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E94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F94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F97">
    <cfRule type="iconSet" priority="199">
      <iconSet iconSet="3Arrows">
        <cfvo type="percent" val="0"/>
        <cfvo type="num" val="0"/>
        <cfvo type="num" val="0" gte="0"/>
      </iconSet>
    </cfRule>
  </conditionalFormatting>
  <conditionalFormatting sqref="F98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F103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F104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F109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F110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B94:C94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F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F13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F16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F20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F23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F27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F30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F34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F37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F41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F44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F4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F51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C58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D58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F71:F73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F77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F78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F76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C70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D70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B6:D6 B11:I11 C7:C8 B18:I18 I6:I9 F6 H6">
    <cfRule type="iconSet" priority="274">
      <iconSet iconSet="3Arrows">
        <cfvo type="percent" val="0"/>
        <cfvo type="num" val="0"/>
        <cfvo type="num" val="0" gte="0"/>
      </iconSet>
    </cfRule>
  </conditionalFormatting>
  <conditionalFormatting sqref="C118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C119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E117:G119 B117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G58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G61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G66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G64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G70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G73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G78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G76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G98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G96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G104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G102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G110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G108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C124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E123:G125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C130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E129:G131 B129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C137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C138 C140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B136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G137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F136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B142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F142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G138 G140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C143 I140:I144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G143 K140:K144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D138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D13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D142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H136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H142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H13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D143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H143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C125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C131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D119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D117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D125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D123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D131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D129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F1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0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E17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7:I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F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24:I2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E31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G31:I31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F2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F31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E3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38:I3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F3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G45:I4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F4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E52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G52:I5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F52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F62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G62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F6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G6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F7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G7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F79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G7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F99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F10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F111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G99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G10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G111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C12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E120:G12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D12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E126:G126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C12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D12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E132:G132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C13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D132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C139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G139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D139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H139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B147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F147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C148 I146:I148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G148 K146:K14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14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H147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D14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H148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B15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F15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C152 I150:I152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G152 K150:K152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15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H15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D15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52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C144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G1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D14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44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C8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G85:I8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G89:I8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87:I8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G88:I8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85:F89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workbookViewId="0">
      <selection activeCell="A7" sqref="A7"/>
    </sheetView>
  </sheetViews>
  <sheetFormatPr defaultRowHeight="15" x14ac:dyDescent="0.25"/>
  <cols>
    <col min="1" max="1" width="68" customWidth="1"/>
    <col min="2" max="2" width="13.42578125" bestFit="1" customWidth="1"/>
    <col min="3" max="3" width="20.5703125" bestFit="1" customWidth="1"/>
    <col min="4" max="4" width="19.7109375" bestFit="1" customWidth="1"/>
    <col min="5" max="5" width="11.85546875" bestFit="1" customWidth="1"/>
    <col min="6" max="6" width="14.28515625" bestFit="1" customWidth="1"/>
    <col min="7" max="7" width="8.5703125" bestFit="1" customWidth="1"/>
    <col min="8" max="8" width="13.140625" bestFit="1" customWidth="1"/>
  </cols>
  <sheetData>
    <row r="1" spans="1:8" x14ac:dyDescent="0.25">
      <c r="A1" t="s">
        <v>60</v>
      </c>
    </row>
    <row r="2" spans="1:8" x14ac:dyDescent="0.25">
      <c r="A2" t="s">
        <v>61</v>
      </c>
    </row>
    <row r="3" spans="1:8" x14ac:dyDescent="0.25">
      <c r="A3" t="s">
        <v>62</v>
      </c>
    </row>
    <row r="4" spans="1:8" x14ac:dyDescent="0.25">
      <c r="A4" t="s">
        <v>63</v>
      </c>
    </row>
    <row r="5" spans="1:8" x14ac:dyDescent="0.25">
      <c r="A5" t="s">
        <v>60</v>
      </c>
    </row>
    <row r="7" spans="1:8" x14ac:dyDescent="0.25">
      <c r="A7" t="s">
        <v>64</v>
      </c>
      <c r="B7" t="s">
        <v>55</v>
      </c>
      <c r="C7" t="s">
        <v>65</v>
      </c>
      <c r="D7" t="s">
        <v>66</v>
      </c>
      <c r="E7" t="s">
        <v>67</v>
      </c>
      <c r="F7" t="s">
        <v>5</v>
      </c>
      <c r="G7" t="s">
        <v>68</v>
      </c>
      <c r="H7" t="s">
        <v>69</v>
      </c>
    </row>
    <row r="8" spans="1:8" x14ac:dyDescent="0.25">
      <c r="A8" t="s">
        <v>70</v>
      </c>
      <c r="B8" s="44">
        <v>5042</v>
      </c>
      <c r="C8" s="44">
        <v>3947</v>
      </c>
      <c r="D8" s="45">
        <v>5.7870370370370378E-4</v>
      </c>
      <c r="E8" s="44">
        <v>3846</v>
      </c>
      <c r="F8" s="46">
        <v>0.30709999999999998</v>
      </c>
      <c r="G8" s="46">
        <v>0.32469999999999999</v>
      </c>
      <c r="H8" t="s">
        <v>71</v>
      </c>
    </row>
    <row r="9" spans="1:8" x14ac:dyDescent="0.25">
      <c r="A9" t="s">
        <v>72</v>
      </c>
      <c r="B9" s="44">
        <v>1820</v>
      </c>
      <c r="C9" s="44">
        <v>1347</v>
      </c>
      <c r="D9" s="45">
        <v>1.3194444444444443E-3</v>
      </c>
      <c r="E9">
        <v>219</v>
      </c>
      <c r="F9" s="46">
        <v>0.73519999999999996</v>
      </c>
      <c r="G9" s="46">
        <v>0.57089999999999996</v>
      </c>
      <c r="H9" t="s">
        <v>71</v>
      </c>
    </row>
    <row r="10" spans="1:8" x14ac:dyDescent="0.25">
      <c r="A10" t="s">
        <v>73</v>
      </c>
      <c r="B10" s="44">
        <v>1087</v>
      </c>
      <c r="C10">
        <v>934</v>
      </c>
      <c r="D10" s="45">
        <v>1.0532407407407407E-3</v>
      </c>
      <c r="E10">
        <v>688</v>
      </c>
      <c r="F10" s="46">
        <v>0.61629999999999996</v>
      </c>
      <c r="G10" s="46">
        <v>0.57769999999999999</v>
      </c>
      <c r="H10" t="s">
        <v>71</v>
      </c>
    </row>
    <row r="11" spans="1:8" x14ac:dyDescent="0.25">
      <c r="A11" t="s">
        <v>74</v>
      </c>
      <c r="B11">
        <v>682</v>
      </c>
      <c r="C11">
        <v>553</v>
      </c>
      <c r="D11" s="45">
        <v>1.1342592592592591E-3</v>
      </c>
      <c r="E11">
        <v>65</v>
      </c>
      <c r="F11" s="46">
        <v>0.81540000000000001</v>
      </c>
      <c r="G11" s="46">
        <v>0.42230000000000001</v>
      </c>
      <c r="H11" t="s">
        <v>71</v>
      </c>
    </row>
    <row r="12" spans="1:8" x14ac:dyDescent="0.25">
      <c r="A12" t="s">
        <v>75</v>
      </c>
      <c r="B12">
        <v>677</v>
      </c>
      <c r="C12">
        <v>523</v>
      </c>
      <c r="D12" s="45">
        <v>3.483796296296296E-3</v>
      </c>
      <c r="E12">
        <v>523</v>
      </c>
      <c r="F12" s="46">
        <v>0.70550000000000002</v>
      </c>
      <c r="G12" s="46">
        <v>0.77249999999999996</v>
      </c>
      <c r="H12" t="s">
        <v>71</v>
      </c>
    </row>
    <row r="13" spans="1:8" x14ac:dyDescent="0.25">
      <c r="A13" t="s">
        <v>76</v>
      </c>
      <c r="B13">
        <v>569</v>
      </c>
      <c r="C13">
        <v>473</v>
      </c>
      <c r="D13" s="45">
        <v>9.9537037037037042E-4</v>
      </c>
      <c r="E13">
        <v>280</v>
      </c>
      <c r="F13" s="46">
        <v>0.75360000000000005</v>
      </c>
      <c r="G13" s="46">
        <v>0.63619999999999999</v>
      </c>
      <c r="H13" t="s">
        <v>71</v>
      </c>
    </row>
    <row r="14" spans="1:8" x14ac:dyDescent="0.25">
      <c r="A14" t="s">
        <v>77</v>
      </c>
      <c r="B14">
        <v>532</v>
      </c>
      <c r="C14">
        <v>434</v>
      </c>
      <c r="D14" s="45">
        <v>1.2962962962962963E-3</v>
      </c>
      <c r="E14">
        <v>85</v>
      </c>
      <c r="F14" s="46">
        <v>0.82350000000000001</v>
      </c>
      <c r="G14" s="46">
        <v>0.53200000000000003</v>
      </c>
      <c r="H14" t="s">
        <v>71</v>
      </c>
    </row>
    <row r="15" spans="1:8" x14ac:dyDescent="0.25">
      <c r="A15" t="s">
        <v>78</v>
      </c>
      <c r="B15">
        <v>519</v>
      </c>
      <c r="C15">
        <v>384</v>
      </c>
      <c r="D15" s="45">
        <v>1.8981481481481482E-3</v>
      </c>
      <c r="E15">
        <v>45</v>
      </c>
      <c r="F15" s="46">
        <v>0.71109999999999995</v>
      </c>
      <c r="G15" s="46">
        <v>0.44319999999999998</v>
      </c>
      <c r="H15" t="s">
        <v>71</v>
      </c>
    </row>
    <row r="16" spans="1:8" x14ac:dyDescent="0.25">
      <c r="A16" t="s">
        <v>79</v>
      </c>
      <c r="B16">
        <v>471</v>
      </c>
      <c r="C16">
        <v>162</v>
      </c>
      <c r="D16" s="45">
        <v>0</v>
      </c>
      <c r="E16">
        <v>162</v>
      </c>
      <c r="F16" s="46">
        <v>2.47E-2</v>
      </c>
      <c r="G16" s="46">
        <v>0.34389999999999998</v>
      </c>
      <c r="H16" t="s">
        <v>71</v>
      </c>
    </row>
    <row r="17" spans="1:8" x14ac:dyDescent="0.25">
      <c r="A17" t="s">
        <v>80</v>
      </c>
      <c r="B17">
        <v>424</v>
      </c>
      <c r="C17">
        <v>284</v>
      </c>
      <c r="D17" s="45">
        <v>4.9768518518518521E-4</v>
      </c>
      <c r="E17">
        <v>28</v>
      </c>
      <c r="F17" s="46">
        <v>0.71430000000000005</v>
      </c>
      <c r="G17" s="46">
        <v>0.18629999999999999</v>
      </c>
      <c r="H17" t="s">
        <v>71</v>
      </c>
    </row>
    <row r="18" spans="1:8" x14ac:dyDescent="0.25">
      <c r="A18" t="s">
        <v>81</v>
      </c>
      <c r="B18">
        <v>361</v>
      </c>
      <c r="C18">
        <v>309</v>
      </c>
      <c r="D18" s="45">
        <v>1.25E-3</v>
      </c>
      <c r="E18">
        <v>148</v>
      </c>
      <c r="F18" s="46">
        <v>0.50680000000000003</v>
      </c>
      <c r="G18" s="46">
        <v>0.54020000000000001</v>
      </c>
      <c r="H18" t="s">
        <v>71</v>
      </c>
    </row>
    <row r="19" spans="1:8" x14ac:dyDescent="0.25">
      <c r="A19" t="s">
        <v>82</v>
      </c>
      <c r="B19">
        <v>360</v>
      </c>
      <c r="C19">
        <v>181</v>
      </c>
      <c r="D19" s="45">
        <v>5.6712962962962956E-4</v>
      </c>
      <c r="E19">
        <v>40</v>
      </c>
      <c r="F19" s="46">
        <v>0.42499999999999999</v>
      </c>
      <c r="G19" s="46">
        <v>0.15279999999999999</v>
      </c>
      <c r="H19" t="s">
        <v>71</v>
      </c>
    </row>
    <row r="20" spans="1:8" x14ac:dyDescent="0.25">
      <c r="A20" t="s">
        <v>83</v>
      </c>
      <c r="B20">
        <v>255</v>
      </c>
      <c r="C20">
        <v>204</v>
      </c>
      <c r="D20" s="45">
        <v>2.4305555555555552E-4</v>
      </c>
      <c r="E20">
        <v>6</v>
      </c>
      <c r="F20" s="46">
        <v>0.5</v>
      </c>
      <c r="G20" s="46">
        <v>0.12939999999999999</v>
      </c>
      <c r="H20" t="s">
        <v>71</v>
      </c>
    </row>
    <row r="21" spans="1:8" x14ac:dyDescent="0.25">
      <c r="A21" t="s">
        <v>84</v>
      </c>
      <c r="B21">
        <v>240</v>
      </c>
      <c r="C21">
        <v>159</v>
      </c>
      <c r="D21" s="45">
        <v>7.9861111111111105E-4</v>
      </c>
      <c r="E21">
        <v>12</v>
      </c>
      <c r="F21" s="46">
        <v>0.5</v>
      </c>
      <c r="G21" s="46">
        <v>0.22500000000000001</v>
      </c>
      <c r="H21" t="s">
        <v>71</v>
      </c>
    </row>
    <row r="22" spans="1:8" x14ac:dyDescent="0.25">
      <c r="A22" t="s">
        <v>85</v>
      </c>
      <c r="B22">
        <v>227</v>
      </c>
      <c r="C22">
        <v>189</v>
      </c>
      <c r="D22" s="45">
        <v>7.291666666666667E-4</v>
      </c>
      <c r="E22">
        <v>17</v>
      </c>
      <c r="F22" s="46">
        <v>0.70589999999999997</v>
      </c>
      <c r="G22" s="46">
        <v>0.40089999999999998</v>
      </c>
      <c r="H22" t="s">
        <v>71</v>
      </c>
    </row>
    <row r="23" spans="1:8" x14ac:dyDescent="0.25">
      <c r="A23" t="s">
        <v>86</v>
      </c>
      <c r="B23">
        <v>225</v>
      </c>
      <c r="C23">
        <v>149</v>
      </c>
      <c r="D23" s="45">
        <v>1.3078703703703705E-3</v>
      </c>
      <c r="E23">
        <v>35</v>
      </c>
      <c r="F23" s="46">
        <v>0.7429</v>
      </c>
      <c r="G23" s="46">
        <v>0.35110000000000002</v>
      </c>
      <c r="H23" t="s">
        <v>71</v>
      </c>
    </row>
    <row r="24" spans="1:8" x14ac:dyDescent="0.25">
      <c r="A24" t="s">
        <v>87</v>
      </c>
      <c r="B24">
        <v>223</v>
      </c>
      <c r="C24">
        <v>162</v>
      </c>
      <c r="D24" s="45">
        <v>1.0300925925925926E-3</v>
      </c>
      <c r="E24">
        <v>68</v>
      </c>
      <c r="F24" s="46">
        <v>0.66180000000000005</v>
      </c>
      <c r="G24" s="46">
        <v>0.41699999999999998</v>
      </c>
      <c r="H24" t="s">
        <v>71</v>
      </c>
    </row>
    <row r="25" spans="1:8" x14ac:dyDescent="0.25">
      <c r="A25" t="s">
        <v>88</v>
      </c>
      <c r="B25">
        <v>211</v>
      </c>
      <c r="C25">
        <v>159</v>
      </c>
      <c r="D25" s="45">
        <v>8.9120370370370362E-4</v>
      </c>
      <c r="E25">
        <v>12</v>
      </c>
      <c r="F25" s="46">
        <v>0.75</v>
      </c>
      <c r="G25" s="46">
        <v>0.27010000000000001</v>
      </c>
      <c r="H25" t="s">
        <v>71</v>
      </c>
    </row>
    <row r="26" spans="1:8" x14ac:dyDescent="0.25">
      <c r="A26" t="s">
        <v>89</v>
      </c>
      <c r="B26">
        <v>206</v>
      </c>
      <c r="C26">
        <v>176</v>
      </c>
      <c r="D26" s="45">
        <v>1.1342592592592591E-3</v>
      </c>
      <c r="E26">
        <v>115</v>
      </c>
      <c r="F26" s="46">
        <v>0.82609999999999995</v>
      </c>
      <c r="G26" s="46">
        <v>0.6845</v>
      </c>
      <c r="H26" t="s">
        <v>71</v>
      </c>
    </row>
    <row r="27" spans="1:8" x14ac:dyDescent="0.25">
      <c r="A27" t="s">
        <v>90</v>
      </c>
      <c r="B27">
        <v>180</v>
      </c>
      <c r="C27">
        <v>52</v>
      </c>
      <c r="D27" s="45">
        <v>8.3333333333333339E-4</v>
      </c>
      <c r="E27">
        <v>12</v>
      </c>
      <c r="F27" s="46">
        <v>0.25</v>
      </c>
      <c r="G27" s="46">
        <v>8.8900000000000007E-2</v>
      </c>
      <c r="H27" t="s">
        <v>71</v>
      </c>
    </row>
    <row r="28" spans="1:8" x14ac:dyDescent="0.25">
      <c r="A28" t="s">
        <v>91</v>
      </c>
      <c r="B28">
        <v>179</v>
      </c>
      <c r="C28">
        <v>98</v>
      </c>
      <c r="D28" s="45">
        <v>1.1458333333333333E-3</v>
      </c>
      <c r="E28">
        <v>15</v>
      </c>
      <c r="F28" s="46">
        <v>0.66669999999999996</v>
      </c>
      <c r="G28" s="46">
        <v>0.31840000000000002</v>
      </c>
      <c r="H28" t="s">
        <v>71</v>
      </c>
    </row>
    <row r="29" spans="1:8" x14ac:dyDescent="0.25">
      <c r="A29" t="s">
        <v>92</v>
      </c>
      <c r="B29">
        <v>175</v>
      </c>
      <c r="C29">
        <v>142</v>
      </c>
      <c r="D29" s="45">
        <v>5.7870370370370378E-4</v>
      </c>
      <c r="E29">
        <v>130</v>
      </c>
      <c r="F29" s="46">
        <v>0.26150000000000001</v>
      </c>
      <c r="G29" s="46">
        <v>0.33139999999999997</v>
      </c>
      <c r="H29" t="s">
        <v>71</v>
      </c>
    </row>
    <row r="30" spans="1:8" x14ac:dyDescent="0.25">
      <c r="A30" t="s">
        <v>93</v>
      </c>
      <c r="B30">
        <v>164</v>
      </c>
      <c r="C30">
        <v>48</v>
      </c>
      <c r="D30" s="45">
        <v>2.3148148148148146E-4</v>
      </c>
      <c r="E30">
        <v>0</v>
      </c>
      <c r="F30" s="46">
        <v>0</v>
      </c>
      <c r="G30" s="46">
        <v>0</v>
      </c>
      <c r="H30" t="s">
        <v>71</v>
      </c>
    </row>
    <row r="31" spans="1:8" x14ac:dyDescent="0.25">
      <c r="A31" t="s">
        <v>94</v>
      </c>
      <c r="B31">
        <v>155</v>
      </c>
      <c r="C31">
        <v>123</v>
      </c>
      <c r="D31" s="45">
        <v>1.0532407407407407E-3</v>
      </c>
      <c r="E31">
        <v>19</v>
      </c>
      <c r="F31" s="46">
        <v>0.94740000000000002</v>
      </c>
      <c r="G31" s="46">
        <v>0.50970000000000004</v>
      </c>
      <c r="H31" t="s">
        <v>71</v>
      </c>
    </row>
    <row r="32" spans="1:8" x14ac:dyDescent="0.25">
      <c r="A32" t="s">
        <v>95</v>
      </c>
      <c r="B32">
        <v>155</v>
      </c>
      <c r="C32">
        <v>90</v>
      </c>
      <c r="D32" s="45">
        <v>7.7546296296296304E-4</v>
      </c>
      <c r="E32">
        <v>15</v>
      </c>
      <c r="F32" s="46">
        <v>0.5333</v>
      </c>
      <c r="G32" s="46">
        <v>0.1419</v>
      </c>
      <c r="H32" t="s">
        <v>71</v>
      </c>
    </row>
    <row r="33" spans="1:8" x14ac:dyDescent="0.25">
      <c r="A33" t="s">
        <v>96</v>
      </c>
      <c r="B33">
        <v>137</v>
      </c>
      <c r="C33">
        <v>121</v>
      </c>
      <c r="D33" s="45">
        <v>1.7939814814814815E-3</v>
      </c>
      <c r="E33">
        <v>119</v>
      </c>
      <c r="F33" s="46">
        <v>0.82350000000000001</v>
      </c>
      <c r="G33" s="46">
        <v>0.83940000000000003</v>
      </c>
      <c r="H33" t="s">
        <v>71</v>
      </c>
    </row>
    <row r="34" spans="1:8" x14ac:dyDescent="0.25">
      <c r="A34" t="s">
        <v>97</v>
      </c>
      <c r="B34">
        <v>119</v>
      </c>
      <c r="C34">
        <v>97</v>
      </c>
      <c r="D34" s="45">
        <v>9.7222222222222209E-4</v>
      </c>
      <c r="E34">
        <v>67</v>
      </c>
      <c r="F34" s="46">
        <v>0.80600000000000005</v>
      </c>
      <c r="G34" s="46">
        <v>0.63029999999999997</v>
      </c>
      <c r="H34" t="s">
        <v>71</v>
      </c>
    </row>
    <row r="35" spans="1:8" x14ac:dyDescent="0.25">
      <c r="A35" t="s">
        <v>98</v>
      </c>
      <c r="B35">
        <v>109</v>
      </c>
      <c r="C35">
        <v>94</v>
      </c>
      <c r="D35" s="45">
        <v>2.5462962962962961E-3</v>
      </c>
      <c r="E35">
        <v>57</v>
      </c>
      <c r="F35" s="46">
        <v>0.75439999999999996</v>
      </c>
      <c r="G35" s="46">
        <v>0.56879999999999997</v>
      </c>
      <c r="H35" t="s">
        <v>71</v>
      </c>
    </row>
    <row r="36" spans="1:8" x14ac:dyDescent="0.25">
      <c r="A36" t="s">
        <v>99</v>
      </c>
      <c r="B36">
        <v>102</v>
      </c>
      <c r="C36">
        <v>74</v>
      </c>
      <c r="D36" s="45">
        <v>5.7870370370370378E-4</v>
      </c>
      <c r="E36">
        <v>66</v>
      </c>
      <c r="F36" s="46">
        <v>0.69699999999999995</v>
      </c>
      <c r="G36" s="46">
        <v>0.69610000000000005</v>
      </c>
      <c r="H36" t="s">
        <v>71</v>
      </c>
    </row>
    <row r="37" spans="1:8" x14ac:dyDescent="0.25">
      <c r="A37" t="s">
        <v>100</v>
      </c>
      <c r="B37">
        <v>99</v>
      </c>
      <c r="C37">
        <v>86</v>
      </c>
      <c r="D37" s="45">
        <v>1.7361111111111112E-4</v>
      </c>
      <c r="E37">
        <v>1</v>
      </c>
      <c r="F37" s="46">
        <v>1</v>
      </c>
      <c r="G37" s="46">
        <v>3.0300000000000001E-2</v>
      </c>
      <c r="H37" t="s">
        <v>71</v>
      </c>
    </row>
    <row r="38" spans="1:8" x14ac:dyDescent="0.25">
      <c r="A38" t="s">
        <v>101</v>
      </c>
      <c r="B38">
        <v>98</v>
      </c>
      <c r="C38">
        <v>12</v>
      </c>
      <c r="D38" s="45">
        <v>1.3310185185185185E-3</v>
      </c>
      <c r="E38">
        <v>0</v>
      </c>
      <c r="F38" s="46">
        <v>0</v>
      </c>
      <c r="G38" s="46">
        <v>4.0800000000000003E-2</v>
      </c>
      <c r="H38" t="s">
        <v>71</v>
      </c>
    </row>
    <row r="39" spans="1:8" x14ac:dyDescent="0.25">
      <c r="A39" t="s">
        <v>102</v>
      </c>
      <c r="B39">
        <v>98</v>
      </c>
      <c r="C39">
        <v>34</v>
      </c>
      <c r="D39" s="45">
        <v>0</v>
      </c>
      <c r="E39">
        <v>34</v>
      </c>
      <c r="F39" s="46">
        <v>5.8799999999999998E-2</v>
      </c>
      <c r="G39" s="46">
        <v>0.34689999999999999</v>
      </c>
      <c r="H39" t="s">
        <v>71</v>
      </c>
    </row>
    <row r="40" spans="1:8" x14ac:dyDescent="0.25">
      <c r="A40" t="s">
        <v>103</v>
      </c>
      <c r="B40">
        <v>96</v>
      </c>
      <c r="C40">
        <v>47</v>
      </c>
      <c r="D40" s="45">
        <v>4.5138888888888892E-4</v>
      </c>
      <c r="E40">
        <v>2</v>
      </c>
      <c r="F40" s="46">
        <v>0</v>
      </c>
      <c r="G40" s="46">
        <v>0.11459999999999999</v>
      </c>
      <c r="H40" t="s">
        <v>71</v>
      </c>
    </row>
    <row r="41" spans="1:8" x14ac:dyDescent="0.25">
      <c r="A41" t="s">
        <v>104</v>
      </c>
      <c r="B41">
        <v>92</v>
      </c>
      <c r="C41">
        <v>71</v>
      </c>
      <c r="D41" s="45">
        <v>1.25E-3</v>
      </c>
      <c r="E41">
        <v>7</v>
      </c>
      <c r="F41" s="46">
        <v>0.71430000000000005</v>
      </c>
      <c r="G41" s="46">
        <v>0.39129999999999998</v>
      </c>
      <c r="H41" t="s">
        <v>71</v>
      </c>
    </row>
    <row r="42" spans="1:8" x14ac:dyDescent="0.25">
      <c r="A42" t="s">
        <v>105</v>
      </c>
      <c r="B42">
        <v>89</v>
      </c>
      <c r="C42">
        <v>70</v>
      </c>
      <c r="D42" s="45">
        <v>7.291666666666667E-4</v>
      </c>
      <c r="E42">
        <v>28</v>
      </c>
      <c r="F42" s="46">
        <v>0.67859999999999998</v>
      </c>
      <c r="G42" s="46">
        <v>0.43819999999999998</v>
      </c>
      <c r="H42" t="s">
        <v>71</v>
      </c>
    </row>
    <row r="43" spans="1:8" x14ac:dyDescent="0.25">
      <c r="A43" t="s">
        <v>106</v>
      </c>
      <c r="B43">
        <v>86</v>
      </c>
      <c r="C43">
        <v>74</v>
      </c>
      <c r="D43" s="45">
        <v>1.1111111111111111E-3</v>
      </c>
      <c r="E43">
        <v>53</v>
      </c>
      <c r="F43" s="46">
        <v>0.41510000000000002</v>
      </c>
      <c r="G43" s="46">
        <v>0.43020000000000003</v>
      </c>
      <c r="H43" t="s">
        <v>71</v>
      </c>
    </row>
    <row r="44" spans="1:8" x14ac:dyDescent="0.25">
      <c r="A44" t="s">
        <v>107</v>
      </c>
      <c r="B44">
        <v>85</v>
      </c>
      <c r="C44">
        <v>73</v>
      </c>
      <c r="D44" s="45">
        <v>2.1874999999999998E-3</v>
      </c>
      <c r="E44">
        <v>20</v>
      </c>
      <c r="F44" s="46">
        <v>0.85</v>
      </c>
      <c r="G44" s="46">
        <v>0.64710000000000001</v>
      </c>
      <c r="H44" t="s">
        <v>71</v>
      </c>
    </row>
    <row r="45" spans="1:8" x14ac:dyDescent="0.25">
      <c r="A45" t="s">
        <v>108</v>
      </c>
      <c r="B45">
        <v>80</v>
      </c>
      <c r="C45">
        <v>23</v>
      </c>
      <c r="D45" s="45">
        <v>9.8379629629629642E-4</v>
      </c>
      <c r="E45">
        <v>0</v>
      </c>
      <c r="F45" s="46">
        <v>0</v>
      </c>
      <c r="G45" s="46">
        <v>0.05</v>
      </c>
      <c r="H45" t="s">
        <v>71</v>
      </c>
    </row>
    <row r="46" spans="1:8" x14ac:dyDescent="0.25">
      <c r="A46" t="s">
        <v>109</v>
      </c>
      <c r="B46">
        <v>80</v>
      </c>
      <c r="C46">
        <v>50</v>
      </c>
      <c r="D46" s="45">
        <v>5.0925925925925921E-4</v>
      </c>
      <c r="E46">
        <v>4</v>
      </c>
      <c r="F46" s="46">
        <v>0</v>
      </c>
      <c r="G46" s="46">
        <v>0.125</v>
      </c>
      <c r="H46" t="s">
        <v>71</v>
      </c>
    </row>
    <row r="47" spans="1:8" x14ac:dyDescent="0.25">
      <c r="A47" t="s">
        <v>110</v>
      </c>
      <c r="B47">
        <v>76</v>
      </c>
      <c r="C47">
        <v>12</v>
      </c>
      <c r="D47" s="45">
        <v>1.0185185185185186E-3</v>
      </c>
      <c r="E47">
        <v>1</v>
      </c>
      <c r="F47" s="46">
        <v>0</v>
      </c>
      <c r="G47" s="46">
        <v>7.8899999999999998E-2</v>
      </c>
      <c r="H47" t="s">
        <v>71</v>
      </c>
    </row>
    <row r="48" spans="1:8" x14ac:dyDescent="0.25">
      <c r="A48" t="s">
        <v>111</v>
      </c>
      <c r="B48">
        <v>72</v>
      </c>
      <c r="C48">
        <v>54</v>
      </c>
      <c r="D48" s="45">
        <v>7.5231481481481471E-4</v>
      </c>
      <c r="E48">
        <v>6</v>
      </c>
      <c r="F48" s="46">
        <v>0.83330000000000004</v>
      </c>
      <c r="G48" s="46">
        <v>0.41670000000000001</v>
      </c>
      <c r="H48" t="s">
        <v>71</v>
      </c>
    </row>
    <row r="49" spans="1:8" x14ac:dyDescent="0.25">
      <c r="A49" t="s">
        <v>112</v>
      </c>
      <c r="B49">
        <v>72</v>
      </c>
      <c r="C49">
        <v>62</v>
      </c>
      <c r="D49" s="45">
        <v>1.0648148148148147E-3</v>
      </c>
      <c r="E49">
        <v>19</v>
      </c>
      <c r="F49" s="46">
        <v>0.63160000000000005</v>
      </c>
      <c r="G49" s="46">
        <v>0.45829999999999999</v>
      </c>
      <c r="H49" t="s">
        <v>71</v>
      </c>
    </row>
    <row r="50" spans="1:8" x14ac:dyDescent="0.25">
      <c r="A50" t="s">
        <v>113</v>
      </c>
      <c r="B50">
        <v>70</v>
      </c>
      <c r="C50">
        <v>27</v>
      </c>
      <c r="D50" s="45">
        <v>5.5555555555555556E-4</v>
      </c>
      <c r="E50">
        <v>0</v>
      </c>
      <c r="F50" s="46">
        <v>0</v>
      </c>
      <c r="G50" s="46">
        <v>0.1857</v>
      </c>
      <c r="H50" t="s">
        <v>71</v>
      </c>
    </row>
    <row r="51" spans="1:8" x14ac:dyDescent="0.25">
      <c r="A51" t="s">
        <v>114</v>
      </c>
      <c r="B51">
        <v>68</v>
      </c>
      <c r="C51">
        <v>21</v>
      </c>
      <c r="D51" s="45">
        <v>2.5462962962962961E-4</v>
      </c>
      <c r="E51">
        <v>2</v>
      </c>
      <c r="F51" s="46">
        <v>0.5</v>
      </c>
      <c r="G51" s="46">
        <v>4.41E-2</v>
      </c>
      <c r="H51" t="s">
        <v>71</v>
      </c>
    </row>
    <row r="52" spans="1:8" x14ac:dyDescent="0.25">
      <c r="A52" t="s">
        <v>115</v>
      </c>
      <c r="B52">
        <v>67</v>
      </c>
      <c r="C52">
        <v>61</v>
      </c>
      <c r="D52" s="45">
        <v>1.8634259259259261E-3</v>
      </c>
      <c r="E52">
        <v>53</v>
      </c>
      <c r="F52" s="46">
        <v>0.88680000000000003</v>
      </c>
      <c r="G52" s="46">
        <v>0.79100000000000004</v>
      </c>
      <c r="H52" t="s">
        <v>71</v>
      </c>
    </row>
    <row r="53" spans="1:8" x14ac:dyDescent="0.25">
      <c r="A53" t="s">
        <v>116</v>
      </c>
      <c r="B53">
        <v>61</v>
      </c>
      <c r="C53">
        <v>17</v>
      </c>
      <c r="D53" s="45">
        <v>1.2268518518518518E-3</v>
      </c>
      <c r="E53">
        <v>0</v>
      </c>
      <c r="F53" s="46">
        <v>0</v>
      </c>
      <c r="G53" s="46">
        <v>3.2800000000000003E-2</v>
      </c>
      <c r="H53" t="s">
        <v>71</v>
      </c>
    </row>
    <row r="54" spans="1:8" x14ac:dyDescent="0.25">
      <c r="A54" t="s">
        <v>117</v>
      </c>
      <c r="B54">
        <v>60</v>
      </c>
      <c r="C54">
        <v>44</v>
      </c>
      <c r="D54" s="45">
        <v>4.7453703703703704E-4</v>
      </c>
      <c r="E54">
        <v>9</v>
      </c>
      <c r="F54" s="46">
        <v>0.88890000000000002</v>
      </c>
      <c r="G54" s="46">
        <v>0.2167</v>
      </c>
      <c r="H54" t="s">
        <v>71</v>
      </c>
    </row>
    <row r="55" spans="1:8" x14ac:dyDescent="0.25">
      <c r="A55" t="s">
        <v>118</v>
      </c>
      <c r="B55">
        <v>59</v>
      </c>
      <c r="C55">
        <v>36</v>
      </c>
      <c r="D55" s="45">
        <v>8.9120370370370362E-4</v>
      </c>
      <c r="E55">
        <v>1</v>
      </c>
      <c r="F55" s="46">
        <v>0</v>
      </c>
      <c r="G55" s="46">
        <v>8.4699999999999998E-2</v>
      </c>
      <c r="H55" t="s">
        <v>71</v>
      </c>
    </row>
    <row r="56" spans="1:8" x14ac:dyDescent="0.25">
      <c r="A56" t="s">
        <v>119</v>
      </c>
      <c r="B56">
        <v>53</v>
      </c>
      <c r="C56">
        <v>46</v>
      </c>
      <c r="D56" s="45">
        <v>1.3310185185185185E-3</v>
      </c>
      <c r="E56">
        <v>42</v>
      </c>
      <c r="F56" s="46">
        <v>0.88100000000000001</v>
      </c>
      <c r="G56" s="46">
        <v>0.81130000000000002</v>
      </c>
      <c r="H56" t="s">
        <v>71</v>
      </c>
    </row>
    <row r="57" spans="1:8" x14ac:dyDescent="0.25">
      <c r="A57" t="s">
        <v>120</v>
      </c>
      <c r="B57">
        <v>51</v>
      </c>
      <c r="C57">
        <v>14</v>
      </c>
      <c r="D57" s="45">
        <v>7.6388888888888893E-4</v>
      </c>
      <c r="E57">
        <v>1</v>
      </c>
      <c r="F57" s="46">
        <v>1</v>
      </c>
      <c r="G57" s="46">
        <v>9.8000000000000004E-2</v>
      </c>
      <c r="H57" t="s">
        <v>71</v>
      </c>
    </row>
    <row r="58" spans="1:8" x14ac:dyDescent="0.25">
      <c r="B58" s="44">
        <v>20728</v>
      </c>
      <c r="C58" s="44">
        <v>14784</v>
      </c>
      <c r="D58" s="45">
        <v>8.3333333333333339E-4</v>
      </c>
      <c r="E58" s="44">
        <v>7737</v>
      </c>
      <c r="F58" s="46">
        <v>0.47270000000000001</v>
      </c>
      <c r="G58" s="46">
        <v>0.37330000000000002</v>
      </c>
      <c r="H58" t="s">
        <v>71</v>
      </c>
    </row>
    <row r="60" spans="1:8" x14ac:dyDescent="0.25">
      <c r="A60" t="s">
        <v>121</v>
      </c>
      <c r="B60" t="s">
        <v>55</v>
      </c>
    </row>
    <row r="61" spans="1:8" x14ac:dyDescent="0.25">
      <c r="A61" s="47">
        <v>42491</v>
      </c>
      <c r="B61">
        <v>30</v>
      </c>
    </row>
    <row r="62" spans="1:8" x14ac:dyDescent="0.25">
      <c r="A62" s="47">
        <v>42492</v>
      </c>
      <c r="B62">
        <v>26</v>
      </c>
    </row>
    <row r="63" spans="1:8" x14ac:dyDescent="0.25">
      <c r="A63" s="47">
        <v>42493</v>
      </c>
      <c r="B63">
        <v>19</v>
      </c>
    </row>
    <row r="64" spans="1:8" x14ac:dyDescent="0.25">
      <c r="A64" s="47">
        <v>42494</v>
      </c>
      <c r="B64">
        <v>23</v>
      </c>
    </row>
    <row r="65" spans="1:2" x14ac:dyDescent="0.25">
      <c r="A65" s="47">
        <v>42495</v>
      </c>
      <c r="B65">
        <v>31</v>
      </c>
    </row>
    <row r="66" spans="1:2" x14ac:dyDescent="0.25">
      <c r="A66" s="47">
        <v>42496</v>
      </c>
      <c r="B66">
        <v>32</v>
      </c>
    </row>
    <row r="67" spans="1:2" x14ac:dyDescent="0.25">
      <c r="A67" s="47">
        <v>42497</v>
      </c>
      <c r="B67">
        <v>35</v>
      </c>
    </row>
    <row r="68" spans="1:2" x14ac:dyDescent="0.25">
      <c r="A68" s="47">
        <v>42498</v>
      </c>
      <c r="B68">
        <v>43</v>
      </c>
    </row>
    <row r="69" spans="1:2" x14ac:dyDescent="0.25">
      <c r="A69" s="47">
        <v>42499</v>
      </c>
      <c r="B69">
        <v>64</v>
      </c>
    </row>
    <row r="70" spans="1:2" x14ac:dyDescent="0.25">
      <c r="A70" s="47">
        <v>42500</v>
      </c>
      <c r="B70">
        <v>27</v>
      </c>
    </row>
    <row r="71" spans="1:2" x14ac:dyDescent="0.25">
      <c r="A71" s="47">
        <v>42501</v>
      </c>
      <c r="B71">
        <v>34</v>
      </c>
    </row>
    <row r="72" spans="1:2" x14ac:dyDescent="0.25">
      <c r="A72" s="47">
        <v>42502</v>
      </c>
      <c r="B72">
        <v>15</v>
      </c>
    </row>
    <row r="73" spans="1:2" x14ac:dyDescent="0.25">
      <c r="A73" s="47">
        <v>42503</v>
      </c>
      <c r="B73">
        <v>35</v>
      </c>
    </row>
    <row r="74" spans="1:2" x14ac:dyDescent="0.25">
      <c r="A74" s="47">
        <v>42504</v>
      </c>
      <c r="B74">
        <v>150</v>
      </c>
    </row>
    <row r="75" spans="1:2" x14ac:dyDescent="0.25">
      <c r="A75" s="47">
        <v>42505</v>
      </c>
      <c r="B75">
        <v>41</v>
      </c>
    </row>
    <row r="76" spans="1:2" x14ac:dyDescent="0.25">
      <c r="A76" s="47">
        <v>42506</v>
      </c>
      <c r="B76">
        <v>43</v>
      </c>
    </row>
    <row r="77" spans="1:2" x14ac:dyDescent="0.25">
      <c r="A77" s="47">
        <v>42507</v>
      </c>
      <c r="B77">
        <v>79</v>
      </c>
    </row>
    <row r="78" spans="1:2" x14ac:dyDescent="0.25">
      <c r="A78" s="47">
        <v>42508</v>
      </c>
      <c r="B78">
        <v>59</v>
      </c>
    </row>
    <row r="79" spans="1:2" x14ac:dyDescent="0.25">
      <c r="A79" s="47">
        <v>42509</v>
      </c>
      <c r="B79">
        <v>23</v>
      </c>
    </row>
    <row r="80" spans="1:2" x14ac:dyDescent="0.25">
      <c r="A80" s="47">
        <v>42510</v>
      </c>
      <c r="B80">
        <v>25</v>
      </c>
    </row>
    <row r="81" spans="1:2" x14ac:dyDescent="0.25">
      <c r="A81" s="47">
        <v>42511</v>
      </c>
      <c r="B81">
        <v>39</v>
      </c>
    </row>
    <row r="82" spans="1:2" x14ac:dyDescent="0.25">
      <c r="A82" s="47">
        <v>42512</v>
      </c>
      <c r="B82">
        <v>46</v>
      </c>
    </row>
    <row r="83" spans="1:2" x14ac:dyDescent="0.25">
      <c r="A83" s="47">
        <v>42513</v>
      </c>
      <c r="B83">
        <v>36</v>
      </c>
    </row>
    <row r="84" spans="1:2" x14ac:dyDescent="0.25">
      <c r="A84" s="47">
        <v>42514</v>
      </c>
      <c r="B84">
        <v>28</v>
      </c>
    </row>
    <row r="85" spans="1:2" x14ac:dyDescent="0.25">
      <c r="A85" s="47">
        <v>42515</v>
      </c>
      <c r="B85">
        <v>39</v>
      </c>
    </row>
    <row r="86" spans="1:2" x14ac:dyDescent="0.25">
      <c r="A86" s="47">
        <v>42516</v>
      </c>
      <c r="B86">
        <v>66</v>
      </c>
    </row>
    <row r="87" spans="1:2" x14ac:dyDescent="0.25">
      <c r="A87" s="47">
        <v>42517</v>
      </c>
      <c r="B87">
        <v>35</v>
      </c>
    </row>
    <row r="88" spans="1:2" x14ac:dyDescent="0.25">
      <c r="A88" s="47">
        <v>42518</v>
      </c>
      <c r="B88">
        <v>37</v>
      </c>
    </row>
    <row r="89" spans="1:2" x14ac:dyDescent="0.25">
      <c r="A89" s="47">
        <v>42519</v>
      </c>
      <c r="B89">
        <v>99</v>
      </c>
    </row>
    <row r="90" spans="1:2" x14ac:dyDescent="0.25">
      <c r="A90" s="47">
        <v>42520</v>
      </c>
      <c r="B90">
        <v>27</v>
      </c>
    </row>
    <row r="91" spans="1:2" x14ac:dyDescent="0.25">
      <c r="A91" s="47">
        <v>42521</v>
      </c>
      <c r="B91">
        <v>35</v>
      </c>
    </row>
    <row r="92" spans="1:2" x14ac:dyDescent="0.25">
      <c r="A92" s="47">
        <v>42522</v>
      </c>
      <c r="B92">
        <v>154</v>
      </c>
    </row>
    <row r="93" spans="1:2" x14ac:dyDescent="0.25">
      <c r="A93" s="47">
        <v>42523</v>
      </c>
      <c r="B93">
        <v>17</v>
      </c>
    </row>
    <row r="94" spans="1:2" x14ac:dyDescent="0.25">
      <c r="A94" s="47">
        <v>42524</v>
      </c>
      <c r="B94">
        <v>52</v>
      </c>
    </row>
    <row r="95" spans="1:2" x14ac:dyDescent="0.25">
      <c r="A95" s="47">
        <v>42525</v>
      </c>
      <c r="B95">
        <v>56</v>
      </c>
    </row>
    <row r="96" spans="1:2" x14ac:dyDescent="0.25">
      <c r="A96" s="47">
        <v>42526</v>
      </c>
      <c r="B96">
        <v>62</v>
      </c>
    </row>
    <row r="97" spans="1:2" x14ac:dyDescent="0.25">
      <c r="A97" s="47">
        <v>42527</v>
      </c>
      <c r="B97">
        <v>13</v>
      </c>
    </row>
    <row r="98" spans="1:2" x14ac:dyDescent="0.25">
      <c r="A98" s="47">
        <v>42528</v>
      </c>
      <c r="B98">
        <v>35</v>
      </c>
    </row>
    <row r="99" spans="1:2" x14ac:dyDescent="0.25">
      <c r="A99" s="47">
        <v>42529</v>
      </c>
      <c r="B99">
        <v>24</v>
      </c>
    </row>
    <row r="100" spans="1:2" x14ac:dyDescent="0.25">
      <c r="A100" s="47">
        <v>42530</v>
      </c>
      <c r="B100">
        <v>51</v>
      </c>
    </row>
    <row r="101" spans="1:2" x14ac:dyDescent="0.25">
      <c r="A101" s="47">
        <v>42531</v>
      </c>
      <c r="B101">
        <v>60</v>
      </c>
    </row>
    <row r="102" spans="1:2" x14ac:dyDescent="0.25">
      <c r="A102" s="47">
        <v>42532</v>
      </c>
      <c r="B102">
        <v>224</v>
      </c>
    </row>
    <row r="103" spans="1:2" x14ac:dyDescent="0.25">
      <c r="A103" s="47">
        <v>42533</v>
      </c>
      <c r="B103">
        <v>110</v>
      </c>
    </row>
    <row r="104" spans="1:2" x14ac:dyDescent="0.25">
      <c r="A104" s="47">
        <v>42534</v>
      </c>
      <c r="B104">
        <v>32</v>
      </c>
    </row>
    <row r="105" spans="1:2" x14ac:dyDescent="0.25">
      <c r="A105" s="47">
        <v>42535</v>
      </c>
      <c r="B105">
        <v>56</v>
      </c>
    </row>
    <row r="106" spans="1:2" x14ac:dyDescent="0.25">
      <c r="A106" s="47">
        <v>42536</v>
      </c>
      <c r="B106">
        <v>32</v>
      </c>
    </row>
    <row r="107" spans="1:2" x14ac:dyDescent="0.25">
      <c r="A107" s="47">
        <v>42537</v>
      </c>
      <c r="B107">
        <v>16</v>
      </c>
    </row>
    <row r="108" spans="1:2" x14ac:dyDescent="0.25">
      <c r="A108" s="47">
        <v>42538</v>
      </c>
      <c r="B108">
        <v>53</v>
      </c>
    </row>
    <row r="109" spans="1:2" x14ac:dyDescent="0.25">
      <c r="A109" s="47">
        <v>42539</v>
      </c>
      <c r="B109">
        <v>68</v>
      </c>
    </row>
    <row r="110" spans="1:2" x14ac:dyDescent="0.25">
      <c r="A110" s="47">
        <v>42540</v>
      </c>
      <c r="B110">
        <v>93</v>
      </c>
    </row>
    <row r="111" spans="1:2" x14ac:dyDescent="0.25">
      <c r="A111" s="47">
        <v>42541</v>
      </c>
      <c r="B111">
        <v>32</v>
      </c>
    </row>
    <row r="112" spans="1:2" x14ac:dyDescent="0.25">
      <c r="A112" s="47">
        <v>42542</v>
      </c>
      <c r="B112">
        <v>9</v>
      </c>
    </row>
    <row r="113" spans="1:2" x14ac:dyDescent="0.25">
      <c r="A113" s="47">
        <v>42543</v>
      </c>
      <c r="B113">
        <v>25</v>
      </c>
    </row>
    <row r="114" spans="1:2" x14ac:dyDescent="0.25">
      <c r="A114" s="47">
        <v>42544</v>
      </c>
      <c r="B114">
        <v>32</v>
      </c>
    </row>
    <row r="115" spans="1:2" x14ac:dyDescent="0.25">
      <c r="A115" s="47">
        <v>42545</v>
      </c>
      <c r="B115">
        <v>28</v>
      </c>
    </row>
    <row r="116" spans="1:2" x14ac:dyDescent="0.25">
      <c r="A116" s="47">
        <v>42546</v>
      </c>
      <c r="B116">
        <v>57</v>
      </c>
    </row>
    <row r="117" spans="1:2" x14ac:dyDescent="0.25">
      <c r="A117" s="47">
        <v>42547</v>
      </c>
      <c r="B117">
        <v>49</v>
      </c>
    </row>
    <row r="118" spans="1:2" x14ac:dyDescent="0.25">
      <c r="A118" s="47">
        <v>42548</v>
      </c>
      <c r="B118">
        <v>25</v>
      </c>
    </row>
    <row r="119" spans="1:2" x14ac:dyDescent="0.25">
      <c r="A119" s="47">
        <v>42549</v>
      </c>
      <c r="B119">
        <v>9</v>
      </c>
    </row>
    <row r="120" spans="1:2" x14ac:dyDescent="0.25">
      <c r="A120" s="47">
        <v>42550</v>
      </c>
      <c r="B120">
        <v>9</v>
      </c>
    </row>
    <row r="121" spans="1:2" x14ac:dyDescent="0.25">
      <c r="A121" s="47">
        <v>42551</v>
      </c>
      <c r="B121">
        <v>93</v>
      </c>
    </row>
    <row r="122" spans="1:2" x14ac:dyDescent="0.25">
      <c r="A122" s="47">
        <v>42552</v>
      </c>
      <c r="B122">
        <v>147</v>
      </c>
    </row>
    <row r="123" spans="1:2" x14ac:dyDescent="0.25">
      <c r="A123" s="47">
        <v>42553</v>
      </c>
      <c r="B123">
        <v>85</v>
      </c>
    </row>
    <row r="124" spans="1:2" x14ac:dyDescent="0.25">
      <c r="A124" s="47">
        <v>42554</v>
      </c>
      <c r="B124">
        <v>132</v>
      </c>
    </row>
    <row r="125" spans="1:2" x14ac:dyDescent="0.25">
      <c r="A125" s="47">
        <v>42555</v>
      </c>
      <c r="B125">
        <v>65</v>
      </c>
    </row>
    <row r="126" spans="1:2" x14ac:dyDescent="0.25">
      <c r="A126" s="47">
        <v>42556</v>
      </c>
      <c r="B126">
        <v>29</v>
      </c>
    </row>
    <row r="127" spans="1:2" x14ac:dyDescent="0.25">
      <c r="A127" s="47">
        <v>42557</v>
      </c>
      <c r="B127">
        <v>103</v>
      </c>
    </row>
    <row r="128" spans="1:2" x14ac:dyDescent="0.25">
      <c r="A128" s="47">
        <v>42558</v>
      </c>
      <c r="B128">
        <v>58</v>
      </c>
    </row>
    <row r="129" spans="1:2" x14ac:dyDescent="0.25">
      <c r="A129" s="47">
        <v>42559</v>
      </c>
      <c r="B129">
        <v>21</v>
      </c>
    </row>
    <row r="130" spans="1:2" x14ac:dyDescent="0.25">
      <c r="A130" s="47">
        <v>42560</v>
      </c>
      <c r="B130">
        <v>36</v>
      </c>
    </row>
    <row r="131" spans="1:2" x14ac:dyDescent="0.25">
      <c r="A131" s="47">
        <v>42561</v>
      </c>
      <c r="B131">
        <v>46</v>
      </c>
    </row>
    <row r="132" spans="1:2" x14ac:dyDescent="0.25">
      <c r="A132" s="47">
        <v>42562</v>
      </c>
      <c r="B132">
        <v>21</v>
      </c>
    </row>
    <row r="133" spans="1:2" x14ac:dyDescent="0.25">
      <c r="A133" s="47">
        <v>42563</v>
      </c>
      <c r="B133">
        <v>23</v>
      </c>
    </row>
    <row r="134" spans="1:2" x14ac:dyDescent="0.25">
      <c r="A134" s="47">
        <v>42564</v>
      </c>
      <c r="B134">
        <v>20</v>
      </c>
    </row>
    <row r="135" spans="1:2" x14ac:dyDescent="0.25">
      <c r="A135" s="47">
        <v>42565</v>
      </c>
      <c r="B135">
        <v>53</v>
      </c>
    </row>
    <row r="136" spans="1:2" x14ac:dyDescent="0.25">
      <c r="A136" s="47">
        <v>42566</v>
      </c>
      <c r="B136">
        <v>30</v>
      </c>
    </row>
    <row r="137" spans="1:2" x14ac:dyDescent="0.25">
      <c r="A137" s="47">
        <v>42567</v>
      </c>
      <c r="B137">
        <v>20</v>
      </c>
    </row>
    <row r="138" spans="1:2" x14ac:dyDescent="0.25">
      <c r="A138" s="47">
        <v>42568</v>
      </c>
      <c r="B138">
        <v>38</v>
      </c>
    </row>
    <row r="139" spans="1:2" x14ac:dyDescent="0.25">
      <c r="A139" s="47">
        <v>42569</v>
      </c>
      <c r="B139">
        <v>16</v>
      </c>
    </row>
    <row r="140" spans="1:2" x14ac:dyDescent="0.25">
      <c r="A140" s="47">
        <v>42570</v>
      </c>
      <c r="B140">
        <v>44</v>
      </c>
    </row>
    <row r="141" spans="1:2" x14ac:dyDescent="0.25">
      <c r="A141" s="47">
        <v>42571</v>
      </c>
      <c r="B141">
        <v>60</v>
      </c>
    </row>
    <row r="142" spans="1:2" x14ac:dyDescent="0.25">
      <c r="A142" s="47">
        <v>42572</v>
      </c>
      <c r="B142">
        <v>40</v>
      </c>
    </row>
    <row r="143" spans="1:2" x14ac:dyDescent="0.25">
      <c r="A143" s="47">
        <v>42573</v>
      </c>
      <c r="B143">
        <v>35</v>
      </c>
    </row>
    <row r="144" spans="1:2" x14ac:dyDescent="0.25">
      <c r="A144" s="47">
        <v>42574</v>
      </c>
      <c r="B144">
        <v>40</v>
      </c>
    </row>
    <row r="145" spans="1:2" x14ac:dyDescent="0.25">
      <c r="A145" s="47">
        <v>42575</v>
      </c>
      <c r="B145">
        <v>106</v>
      </c>
    </row>
    <row r="146" spans="1:2" x14ac:dyDescent="0.25">
      <c r="A146" s="47">
        <v>42576</v>
      </c>
      <c r="B146">
        <v>42</v>
      </c>
    </row>
    <row r="147" spans="1:2" x14ac:dyDescent="0.25">
      <c r="A147" s="47">
        <v>42577</v>
      </c>
      <c r="B147">
        <v>57</v>
      </c>
    </row>
    <row r="148" spans="1:2" x14ac:dyDescent="0.25">
      <c r="A148" s="47">
        <v>42578</v>
      </c>
      <c r="B148">
        <v>17</v>
      </c>
    </row>
    <row r="149" spans="1:2" x14ac:dyDescent="0.25">
      <c r="A149" s="47">
        <v>42579</v>
      </c>
      <c r="B149">
        <v>33</v>
      </c>
    </row>
    <row r="150" spans="1:2" x14ac:dyDescent="0.25">
      <c r="A150" s="47">
        <v>42580</v>
      </c>
      <c r="B150">
        <v>48</v>
      </c>
    </row>
    <row r="151" spans="1:2" x14ac:dyDescent="0.25">
      <c r="A151" s="47">
        <v>42581</v>
      </c>
      <c r="B151">
        <v>44</v>
      </c>
    </row>
    <row r="152" spans="1:2" x14ac:dyDescent="0.25">
      <c r="A152" s="47">
        <v>42582</v>
      </c>
      <c r="B152">
        <v>111</v>
      </c>
    </row>
    <row r="153" spans="1:2" x14ac:dyDescent="0.25">
      <c r="A153" s="47">
        <v>42583</v>
      </c>
      <c r="B153">
        <v>29</v>
      </c>
    </row>
    <row r="154" spans="1:2" x14ac:dyDescent="0.25">
      <c r="A154" s="47">
        <v>42584</v>
      </c>
      <c r="B154">
        <v>34</v>
      </c>
    </row>
    <row r="155" spans="1:2" x14ac:dyDescent="0.25">
      <c r="A155" s="47">
        <v>42585</v>
      </c>
      <c r="B155">
        <v>31</v>
      </c>
    </row>
    <row r="156" spans="1:2" x14ac:dyDescent="0.25">
      <c r="A156" s="47">
        <v>42586</v>
      </c>
      <c r="B156">
        <v>30</v>
      </c>
    </row>
    <row r="157" spans="1:2" x14ac:dyDescent="0.25">
      <c r="A157" s="47">
        <v>42587</v>
      </c>
      <c r="B157">
        <v>33</v>
      </c>
    </row>
    <row r="158" spans="1:2" x14ac:dyDescent="0.25">
      <c r="A158" s="47">
        <v>42588</v>
      </c>
      <c r="B158">
        <v>21</v>
      </c>
    </row>
    <row r="159" spans="1:2" x14ac:dyDescent="0.25">
      <c r="A159" s="47">
        <v>42589</v>
      </c>
      <c r="B159">
        <v>47</v>
      </c>
    </row>
    <row r="160" spans="1:2" x14ac:dyDescent="0.25">
      <c r="A160" s="47">
        <v>42590</v>
      </c>
      <c r="B160">
        <v>29</v>
      </c>
    </row>
    <row r="161" spans="1:2" x14ac:dyDescent="0.25">
      <c r="A161" s="47">
        <v>42591</v>
      </c>
      <c r="B161">
        <v>45</v>
      </c>
    </row>
    <row r="162" spans="1:2" x14ac:dyDescent="0.25">
      <c r="A162" s="47">
        <v>42592</v>
      </c>
      <c r="B162">
        <v>42</v>
      </c>
    </row>
    <row r="163" spans="1:2" x14ac:dyDescent="0.25">
      <c r="A163" s="47">
        <v>42593</v>
      </c>
      <c r="B163">
        <v>30</v>
      </c>
    </row>
    <row r="164" spans="1:2" x14ac:dyDescent="0.25">
      <c r="A164" s="47">
        <v>42594</v>
      </c>
      <c r="B164">
        <v>73</v>
      </c>
    </row>
    <row r="165" spans="1:2" x14ac:dyDescent="0.25">
      <c r="A165" s="47">
        <v>42595</v>
      </c>
      <c r="B165">
        <v>62</v>
      </c>
    </row>
    <row r="166" spans="1:2" x14ac:dyDescent="0.25">
      <c r="A166" s="47">
        <v>42596</v>
      </c>
      <c r="B166">
        <v>89</v>
      </c>
    </row>
    <row r="167" spans="1:2" x14ac:dyDescent="0.25">
      <c r="A167" s="47">
        <v>42597</v>
      </c>
      <c r="B167">
        <v>80</v>
      </c>
    </row>
    <row r="168" spans="1:2" x14ac:dyDescent="0.25">
      <c r="A168" s="47">
        <v>42598</v>
      </c>
      <c r="B168">
        <v>21</v>
      </c>
    </row>
    <row r="169" spans="1:2" x14ac:dyDescent="0.25">
      <c r="A169" s="47">
        <v>42599</v>
      </c>
      <c r="B169">
        <v>8</v>
      </c>
    </row>
    <row r="170" spans="1:2" x14ac:dyDescent="0.25">
      <c r="A170" s="47">
        <v>42600</v>
      </c>
      <c r="B170">
        <v>17</v>
      </c>
    </row>
    <row r="171" spans="1:2" x14ac:dyDescent="0.25">
      <c r="A171" s="47">
        <v>42601</v>
      </c>
      <c r="B171">
        <v>24</v>
      </c>
    </row>
    <row r="172" spans="1:2" x14ac:dyDescent="0.25">
      <c r="A172" s="47">
        <v>42602</v>
      </c>
      <c r="B172">
        <v>62</v>
      </c>
    </row>
    <row r="173" spans="1:2" x14ac:dyDescent="0.25">
      <c r="A173" s="47">
        <v>42603</v>
      </c>
      <c r="B173">
        <v>54</v>
      </c>
    </row>
    <row r="174" spans="1:2" x14ac:dyDescent="0.25">
      <c r="A174" s="47">
        <v>42604</v>
      </c>
      <c r="B174">
        <v>12</v>
      </c>
    </row>
    <row r="175" spans="1:2" x14ac:dyDescent="0.25">
      <c r="A175" s="47">
        <v>42605</v>
      </c>
      <c r="B175">
        <v>14</v>
      </c>
    </row>
    <row r="176" spans="1:2" x14ac:dyDescent="0.25">
      <c r="A176" s="47">
        <v>42606</v>
      </c>
      <c r="B176">
        <v>13</v>
      </c>
    </row>
    <row r="177" spans="1:2" x14ac:dyDescent="0.25">
      <c r="A177" s="47">
        <v>42607</v>
      </c>
      <c r="B177">
        <v>23</v>
      </c>
    </row>
    <row r="178" spans="1:2" x14ac:dyDescent="0.25">
      <c r="A178" s="47">
        <v>42608</v>
      </c>
      <c r="B178">
        <v>30</v>
      </c>
    </row>
    <row r="179" spans="1:2" x14ac:dyDescent="0.25">
      <c r="A179" s="47">
        <v>42609</v>
      </c>
      <c r="B179">
        <v>43</v>
      </c>
    </row>
    <row r="180" spans="1:2" x14ac:dyDescent="0.25">
      <c r="A180" s="47">
        <v>42610</v>
      </c>
      <c r="B180">
        <v>51</v>
      </c>
    </row>
    <row r="181" spans="1:2" x14ac:dyDescent="0.25">
      <c r="A181" s="47">
        <v>42611</v>
      </c>
      <c r="B181">
        <v>35</v>
      </c>
    </row>
    <row r="182" spans="1:2" x14ac:dyDescent="0.25">
      <c r="A182" s="47">
        <v>42612</v>
      </c>
      <c r="B182">
        <v>55</v>
      </c>
    </row>
    <row r="183" spans="1:2" x14ac:dyDescent="0.25">
      <c r="A183" s="47">
        <v>42613</v>
      </c>
      <c r="B183">
        <v>19</v>
      </c>
    </row>
    <row r="184" spans="1:2" x14ac:dyDescent="0.25">
      <c r="A184" s="47">
        <v>42614</v>
      </c>
      <c r="B184">
        <v>37</v>
      </c>
    </row>
    <row r="185" spans="1:2" x14ac:dyDescent="0.25">
      <c r="A185" s="47">
        <v>42615</v>
      </c>
      <c r="B185">
        <v>45</v>
      </c>
    </row>
    <row r="186" spans="1:2" x14ac:dyDescent="0.25">
      <c r="A186" s="47">
        <v>42616</v>
      </c>
      <c r="B186">
        <v>41</v>
      </c>
    </row>
    <row r="187" spans="1:2" x14ac:dyDescent="0.25">
      <c r="A187" s="47">
        <v>42617</v>
      </c>
      <c r="B187">
        <v>21</v>
      </c>
    </row>
    <row r="188" spans="1:2" x14ac:dyDescent="0.25">
      <c r="A188" s="47">
        <v>42618</v>
      </c>
      <c r="B188">
        <v>27</v>
      </c>
    </row>
    <row r="189" spans="1:2" x14ac:dyDescent="0.25">
      <c r="A189" s="47">
        <v>42619</v>
      </c>
      <c r="B189">
        <v>30</v>
      </c>
    </row>
    <row r="190" spans="1:2" x14ac:dyDescent="0.25">
      <c r="A190" s="47">
        <v>42620</v>
      </c>
      <c r="B190">
        <v>13</v>
      </c>
    </row>
    <row r="191" spans="1:2" x14ac:dyDescent="0.25">
      <c r="A191" s="47">
        <v>42621</v>
      </c>
      <c r="B191">
        <v>31</v>
      </c>
    </row>
    <row r="192" spans="1:2" x14ac:dyDescent="0.25">
      <c r="A192" s="47">
        <v>42622</v>
      </c>
      <c r="B192">
        <v>85</v>
      </c>
    </row>
    <row r="193" spans="1:2" x14ac:dyDescent="0.25">
      <c r="A193" s="47">
        <v>42623</v>
      </c>
      <c r="B193">
        <v>18</v>
      </c>
    </row>
    <row r="194" spans="1:2" x14ac:dyDescent="0.25">
      <c r="A194" s="47">
        <v>42624</v>
      </c>
      <c r="B194">
        <v>35</v>
      </c>
    </row>
    <row r="195" spans="1:2" x14ac:dyDescent="0.25">
      <c r="A195" s="47">
        <v>42625</v>
      </c>
      <c r="B195">
        <v>58</v>
      </c>
    </row>
    <row r="196" spans="1:2" x14ac:dyDescent="0.25">
      <c r="A196" s="47">
        <v>42626</v>
      </c>
      <c r="B196">
        <v>15</v>
      </c>
    </row>
    <row r="197" spans="1:2" x14ac:dyDescent="0.25">
      <c r="A197" s="47">
        <v>42627</v>
      </c>
      <c r="B197">
        <v>43</v>
      </c>
    </row>
    <row r="198" spans="1:2" x14ac:dyDescent="0.25">
      <c r="A198" s="47">
        <v>42628</v>
      </c>
      <c r="B198">
        <v>46</v>
      </c>
    </row>
    <row r="199" spans="1:2" x14ac:dyDescent="0.25">
      <c r="A199" s="47">
        <v>42629</v>
      </c>
      <c r="B199">
        <v>35</v>
      </c>
    </row>
    <row r="200" spans="1:2" x14ac:dyDescent="0.25">
      <c r="A200" s="47">
        <v>42630</v>
      </c>
      <c r="B200">
        <v>30</v>
      </c>
    </row>
    <row r="201" spans="1:2" x14ac:dyDescent="0.25">
      <c r="A201" s="47">
        <v>42631</v>
      </c>
      <c r="B201">
        <v>45</v>
      </c>
    </row>
    <row r="202" spans="1:2" x14ac:dyDescent="0.25">
      <c r="A202" s="47">
        <v>42632</v>
      </c>
      <c r="B202">
        <v>28</v>
      </c>
    </row>
    <row r="203" spans="1:2" x14ac:dyDescent="0.25">
      <c r="A203" s="47">
        <v>42633</v>
      </c>
      <c r="B203">
        <v>8</v>
      </c>
    </row>
    <row r="204" spans="1:2" x14ac:dyDescent="0.25">
      <c r="A204" s="47">
        <v>42634</v>
      </c>
      <c r="B204">
        <v>31</v>
      </c>
    </row>
    <row r="205" spans="1:2" x14ac:dyDescent="0.25">
      <c r="A205" s="47">
        <v>42635</v>
      </c>
      <c r="B205">
        <v>24</v>
      </c>
    </row>
    <row r="206" spans="1:2" x14ac:dyDescent="0.25">
      <c r="A206" s="47">
        <v>42636</v>
      </c>
      <c r="B206">
        <v>42</v>
      </c>
    </row>
    <row r="207" spans="1:2" x14ac:dyDescent="0.25">
      <c r="A207" s="47">
        <v>42637</v>
      </c>
      <c r="B207">
        <v>24</v>
      </c>
    </row>
    <row r="208" spans="1:2" x14ac:dyDescent="0.25">
      <c r="A208" s="47">
        <v>42638</v>
      </c>
      <c r="B208">
        <v>29</v>
      </c>
    </row>
    <row r="209" spans="1:2" x14ac:dyDescent="0.25">
      <c r="A209" s="47">
        <v>42639</v>
      </c>
      <c r="B209">
        <v>17</v>
      </c>
    </row>
    <row r="210" spans="1:2" x14ac:dyDescent="0.25">
      <c r="A210" s="47">
        <v>42640</v>
      </c>
      <c r="B210">
        <v>14</v>
      </c>
    </row>
    <row r="211" spans="1:2" x14ac:dyDescent="0.25">
      <c r="A211" s="47">
        <v>42641</v>
      </c>
      <c r="B211">
        <v>17</v>
      </c>
    </row>
    <row r="212" spans="1:2" x14ac:dyDescent="0.25">
      <c r="A212" s="47">
        <v>42642</v>
      </c>
      <c r="B212">
        <v>33</v>
      </c>
    </row>
    <row r="213" spans="1:2" x14ac:dyDescent="0.25">
      <c r="A213" s="47">
        <v>42643</v>
      </c>
      <c r="B213">
        <v>39</v>
      </c>
    </row>
    <row r="214" spans="1:2" x14ac:dyDescent="0.25">
      <c r="A214" s="47">
        <v>42644</v>
      </c>
      <c r="B214">
        <v>35</v>
      </c>
    </row>
    <row r="215" spans="1:2" x14ac:dyDescent="0.25">
      <c r="A215" s="47">
        <v>42645</v>
      </c>
      <c r="B215">
        <v>56</v>
      </c>
    </row>
    <row r="216" spans="1:2" x14ac:dyDescent="0.25">
      <c r="A216" s="47">
        <v>42646</v>
      </c>
      <c r="B216">
        <v>19</v>
      </c>
    </row>
    <row r="217" spans="1:2" x14ac:dyDescent="0.25">
      <c r="A217" s="47">
        <v>42647</v>
      </c>
      <c r="B217">
        <v>21</v>
      </c>
    </row>
    <row r="218" spans="1:2" x14ac:dyDescent="0.25">
      <c r="A218" s="47">
        <v>42648</v>
      </c>
      <c r="B218">
        <v>10</v>
      </c>
    </row>
    <row r="219" spans="1:2" x14ac:dyDescent="0.25">
      <c r="A219" s="47">
        <v>42649</v>
      </c>
      <c r="B219">
        <v>29</v>
      </c>
    </row>
    <row r="220" spans="1:2" x14ac:dyDescent="0.25">
      <c r="A220" s="47">
        <v>42650</v>
      </c>
      <c r="B220">
        <v>78</v>
      </c>
    </row>
    <row r="221" spans="1:2" x14ac:dyDescent="0.25">
      <c r="A221" s="47">
        <v>42651</v>
      </c>
      <c r="B221">
        <v>60</v>
      </c>
    </row>
    <row r="222" spans="1:2" x14ac:dyDescent="0.25">
      <c r="A222" s="47">
        <v>42652</v>
      </c>
      <c r="B222">
        <v>59</v>
      </c>
    </row>
    <row r="223" spans="1:2" x14ac:dyDescent="0.25">
      <c r="A223" s="47">
        <v>42653</v>
      </c>
      <c r="B223">
        <v>54</v>
      </c>
    </row>
    <row r="224" spans="1:2" x14ac:dyDescent="0.25">
      <c r="A224" s="47">
        <v>42654</v>
      </c>
      <c r="B224">
        <v>19</v>
      </c>
    </row>
    <row r="225" spans="1:2" x14ac:dyDescent="0.25">
      <c r="A225" s="47">
        <v>42655</v>
      </c>
      <c r="B225">
        <v>129</v>
      </c>
    </row>
    <row r="226" spans="1:2" x14ac:dyDescent="0.25">
      <c r="A226" s="47">
        <v>42656</v>
      </c>
      <c r="B226">
        <v>43</v>
      </c>
    </row>
    <row r="227" spans="1:2" x14ac:dyDescent="0.25">
      <c r="A227" s="47">
        <v>42657</v>
      </c>
      <c r="B227">
        <v>72</v>
      </c>
    </row>
    <row r="228" spans="1:2" x14ac:dyDescent="0.25">
      <c r="A228" s="47">
        <v>42658</v>
      </c>
      <c r="B228">
        <v>49</v>
      </c>
    </row>
    <row r="229" spans="1:2" x14ac:dyDescent="0.25">
      <c r="A229" s="47">
        <v>42659</v>
      </c>
      <c r="B229">
        <v>47</v>
      </c>
    </row>
    <row r="230" spans="1:2" x14ac:dyDescent="0.25">
      <c r="A230" s="47">
        <v>42660</v>
      </c>
      <c r="B230">
        <v>38</v>
      </c>
    </row>
    <row r="231" spans="1:2" x14ac:dyDescent="0.25">
      <c r="A231" s="47">
        <v>42661</v>
      </c>
      <c r="B231">
        <v>25</v>
      </c>
    </row>
    <row r="232" spans="1:2" x14ac:dyDescent="0.25">
      <c r="A232" s="47">
        <v>42662</v>
      </c>
      <c r="B232">
        <v>26</v>
      </c>
    </row>
    <row r="233" spans="1:2" x14ac:dyDescent="0.25">
      <c r="A233" s="47">
        <v>42663</v>
      </c>
      <c r="B233">
        <v>21</v>
      </c>
    </row>
    <row r="234" spans="1:2" x14ac:dyDescent="0.25">
      <c r="A234" s="47">
        <v>42664</v>
      </c>
      <c r="B234">
        <v>56</v>
      </c>
    </row>
    <row r="235" spans="1:2" x14ac:dyDescent="0.25">
      <c r="A235" s="47">
        <v>42665</v>
      </c>
      <c r="B235">
        <v>65</v>
      </c>
    </row>
    <row r="236" spans="1:2" x14ac:dyDescent="0.25">
      <c r="A236" s="47">
        <v>42666</v>
      </c>
      <c r="B236">
        <v>22</v>
      </c>
    </row>
    <row r="237" spans="1:2" x14ac:dyDescent="0.25">
      <c r="A237" s="47">
        <v>42667</v>
      </c>
      <c r="B237">
        <v>29</v>
      </c>
    </row>
    <row r="238" spans="1:2" x14ac:dyDescent="0.25">
      <c r="A238" s="47">
        <v>42668</v>
      </c>
      <c r="B238">
        <v>28</v>
      </c>
    </row>
    <row r="239" spans="1:2" x14ac:dyDescent="0.25">
      <c r="A239" s="47">
        <v>42669</v>
      </c>
      <c r="B239">
        <v>26</v>
      </c>
    </row>
    <row r="240" spans="1:2" x14ac:dyDescent="0.25">
      <c r="A240" s="47">
        <v>42670</v>
      </c>
      <c r="B240">
        <v>32</v>
      </c>
    </row>
    <row r="241" spans="1:2" x14ac:dyDescent="0.25">
      <c r="A241" s="47">
        <v>42671</v>
      </c>
      <c r="B241">
        <v>47</v>
      </c>
    </row>
    <row r="242" spans="1:2" x14ac:dyDescent="0.25">
      <c r="A242" s="47">
        <v>42672</v>
      </c>
      <c r="B242">
        <v>64</v>
      </c>
    </row>
    <row r="243" spans="1:2" x14ac:dyDescent="0.25">
      <c r="A243" s="47">
        <v>42673</v>
      </c>
      <c r="B243">
        <v>66</v>
      </c>
    </row>
    <row r="244" spans="1:2" x14ac:dyDescent="0.25">
      <c r="A244" s="47">
        <v>42674</v>
      </c>
      <c r="B244">
        <v>98</v>
      </c>
    </row>
    <row r="245" spans="1:2" x14ac:dyDescent="0.25">
      <c r="A245" s="47">
        <v>42675</v>
      </c>
      <c r="B245">
        <v>73</v>
      </c>
    </row>
    <row r="246" spans="1:2" x14ac:dyDescent="0.25">
      <c r="A246" s="47">
        <v>42676</v>
      </c>
      <c r="B246">
        <v>57</v>
      </c>
    </row>
    <row r="247" spans="1:2" x14ac:dyDescent="0.25">
      <c r="A247" s="47">
        <v>42677</v>
      </c>
      <c r="B247">
        <v>16</v>
      </c>
    </row>
    <row r="248" spans="1:2" x14ac:dyDescent="0.25">
      <c r="A248" s="47">
        <v>42678</v>
      </c>
      <c r="B248">
        <v>56</v>
      </c>
    </row>
    <row r="249" spans="1:2" x14ac:dyDescent="0.25">
      <c r="A249" s="47">
        <v>42679</v>
      </c>
      <c r="B249">
        <v>38</v>
      </c>
    </row>
    <row r="250" spans="1:2" x14ac:dyDescent="0.25">
      <c r="A250" s="47">
        <v>42680</v>
      </c>
      <c r="B250">
        <v>52</v>
      </c>
    </row>
    <row r="251" spans="1:2" x14ac:dyDescent="0.25">
      <c r="A251" s="47">
        <v>42681</v>
      </c>
      <c r="B251">
        <v>32</v>
      </c>
    </row>
    <row r="252" spans="1:2" x14ac:dyDescent="0.25">
      <c r="A252" s="47">
        <v>42682</v>
      </c>
      <c r="B252">
        <v>60</v>
      </c>
    </row>
    <row r="253" spans="1:2" x14ac:dyDescent="0.25">
      <c r="A253" s="47">
        <v>42683</v>
      </c>
      <c r="B253">
        <v>44</v>
      </c>
    </row>
    <row r="254" spans="1:2" x14ac:dyDescent="0.25">
      <c r="A254" s="47">
        <v>42684</v>
      </c>
      <c r="B254">
        <v>28</v>
      </c>
    </row>
    <row r="255" spans="1:2" x14ac:dyDescent="0.25">
      <c r="A255" s="47">
        <v>42685</v>
      </c>
      <c r="B255">
        <v>48</v>
      </c>
    </row>
    <row r="256" spans="1:2" x14ac:dyDescent="0.25">
      <c r="A256" s="47">
        <v>42686</v>
      </c>
      <c r="B256">
        <v>45</v>
      </c>
    </row>
    <row r="257" spans="1:2" x14ac:dyDescent="0.25">
      <c r="A257" s="47">
        <v>42687</v>
      </c>
      <c r="B257">
        <v>59</v>
      </c>
    </row>
    <row r="258" spans="1:2" x14ac:dyDescent="0.25">
      <c r="A258" s="47">
        <v>42688</v>
      </c>
      <c r="B258">
        <v>68</v>
      </c>
    </row>
    <row r="259" spans="1:2" x14ac:dyDescent="0.25">
      <c r="A259" s="47">
        <v>42689</v>
      </c>
      <c r="B259">
        <v>38</v>
      </c>
    </row>
    <row r="260" spans="1:2" x14ac:dyDescent="0.25">
      <c r="A260" s="47">
        <v>42690</v>
      </c>
      <c r="B260">
        <v>63</v>
      </c>
    </row>
    <row r="261" spans="1:2" x14ac:dyDescent="0.25">
      <c r="A261" s="47">
        <v>42691</v>
      </c>
      <c r="B261">
        <v>61</v>
      </c>
    </row>
    <row r="262" spans="1:2" x14ac:dyDescent="0.25">
      <c r="A262" s="47">
        <v>42692</v>
      </c>
      <c r="B262">
        <v>73</v>
      </c>
    </row>
    <row r="263" spans="1:2" x14ac:dyDescent="0.25">
      <c r="A263" s="47">
        <v>42693</v>
      </c>
      <c r="B263">
        <v>70</v>
      </c>
    </row>
    <row r="264" spans="1:2" x14ac:dyDescent="0.25">
      <c r="A264" s="47">
        <v>42694</v>
      </c>
      <c r="B264">
        <v>98</v>
      </c>
    </row>
    <row r="265" spans="1:2" x14ac:dyDescent="0.25">
      <c r="A265" s="47">
        <v>42695</v>
      </c>
      <c r="B265">
        <v>65</v>
      </c>
    </row>
    <row r="266" spans="1:2" x14ac:dyDescent="0.25">
      <c r="A266" s="47">
        <v>42696</v>
      </c>
      <c r="B266">
        <v>46</v>
      </c>
    </row>
    <row r="267" spans="1:2" x14ac:dyDescent="0.25">
      <c r="A267" s="47">
        <v>42697</v>
      </c>
      <c r="B267">
        <v>55</v>
      </c>
    </row>
    <row r="268" spans="1:2" x14ac:dyDescent="0.25">
      <c r="A268" s="47">
        <v>42698</v>
      </c>
      <c r="B268">
        <v>50</v>
      </c>
    </row>
    <row r="269" spans="1:2" x14ac:dyDescent="0.25">
      <c r="A269" s="47">
        <v>42699</v>
      </c>
      <c r="B269">
        <v>89</v>
      </c>
    </row>
    <row r="270" spans="1:2" x14ac:dyDescent="0.25">
      <c r="A270" s="47">
        <v>42700</v>
      </c>
      <c r="B270">
        <v>56</v>
      </c>
    </row>
    <row r="271" spans="1:2" x14ac:dyDescent="0.25">
      <c r="A271" s="47">
        <v>42701</v>
      </c>
      <c r="B271">
        <v>276</v>
      </c>
    </row>
    <row r="272" spans="1:2" x14ac:dyDescent="0.25">
      <c r="A272" s="47">
        <v>42702</v>
      </c>
      <c r="B272">
        <v>34</v>
      </c>
    </row>
    <row r="273" spans="1:2" x14ac:dyDescent="0.25">
      <c r="A273" s="47">
        <v>42703</v>
      </c>
      <c r="B273">
        <v>65</v>
      </c>
    </row>
    <row r="274" spans="1:2" x14ac:dyDescent="0.25">
      <c r="A274" s="47">
        <v>42704</v>
      </c>
      <c r="B274">
        <v>28</v>
      </c>
    </row>
    <row r="275" spans="1:2" x14ac:dyDescent="0.25">
      <c r="A275" s="47">
        <v>42705</v>
      </c>
      <c r="B275">
        <v>71</v>
      </c>
    </row>
    <row r="276" spans="1:2" x14ac:dyDescent="0.25">
      <c r="A276" s="47">
        <v>42706</v>
      </c>
      <c r="B276">
        <v>72</v>
      </c>
    </row>
    <row r="277" spans="1:2" x14ac:dyDescent="0.25">
      <c r="A277" s="47">
        <v>42707</v>
      </c>
      <c r="B277">
        <v>63</v>
      </c>
    </row>
    <row r="278" spans="1:2" x14ac:dyDescent="0.25">
      <c r="A278" s="47">
        <v>42708</v>
      </c>
      <c r="B278">
        <v>103</v>
      </c>
    </row>
    <row r="279" spans="1:2" x14ac:dyDescent="0.25">
      <c r="A279" s="47">
        <v>42709</v>
      </c>
      <c r="B279">
        <v>34</v>
      </c>
    </row>
    <row r="280" spans="1:2" x14ac:dyDescent="0.25">
      <c r="A280" s="47">
        <v>42710</v>
      </c>
      <c r="B280">
        <v>60</v>
      </c>
    </row>
    <row r="281" spans="1:2" x14ac:dyDescent="0.25">
      <c r="A281" s="47">
        <v>42711</v>
      </c>
      <c r="B281">
        <v>68</v>
      </c>
    </row>
    <row r="282" spans="1:2" x14ac:dyDescent="0.25">
      <c r="A282" s="47">
        <v>42712</v>
      </c>
      <c r="B282">
        <v>41</v>
      </c>
    </row>
    <row r="283" spans="1:2" x14ac:dyDescent="0.25">
      <c r="A283" s="47">
        <v>42713</v>
      </c>
      <c r="B283">
        <v>44</v>
      </c>
    </row>
    <row r="284" spans="1:2" x14ac:dyDescent="0.25">
      <c r="A284" s="47">
        <v>42714</v>
      </c>
      <c r="B284">
        <v>85</v>
      </c>
    </row>
    <row r="285" spans="1:2" x14ac:dyDescent="0.25">
      <c r="A285" s="47">
        <v>42715</v>
      </c>
      <c r="B285">
        <v>118</v>
      </c>
    </row>
    <row r="286" spans="1:2" x14ac:dyDescent="0.25">
      <c r="A286" s="47">
        <v>42716</v>
      </c>
      <c r="B286">
        <v>29</v>
      </c>
    </row>
    <row r="287" spans="1:2" x14ac:dyDescent="0.25">
      <c r="A287" s="47">
        <v>42717</v>
      </c>
      <c r="B287">
        <v>42</v>
      </c>
    </row>
    <row r="288" spans="1:2" x14ac:dyDescent="0.25">
      <c r="A288" s="47">
        <v>42718</v>
      </c>
      <c r="B288">
        <v>185</v>
      </c>
    </row>
    <row r="289" spans="1:2" x14ac:dyDescent="0.25">
      <c r="A289" s="47">
        <v>42719</v>
      </c>
      <c r="B289">
        <v>81</v>
      </c>
    </row>
    <row r="290" spans="1:2" x14ac:dyDescent="0.25">
      <c r="A290" s="47">
        <v>42720</v>
      </c>
      <c r="B290">
        <v>124</v>
      </c>
    </row>
    <row r="291" spans="1:2" x14ac:dyDescent="0.25">
      <c r="A291" s="47">
        <v>42721</v>
      </c>
      <c r="B291">
        <v>274</v>
      </c>
    </row>
    <row r="292" spans="1:2" x14ac:dyDescent="0.25">
      <c r="A292" s="47">
        <v>42722</v>
      </c>
      <c r="B292">
        <v>106</v>
      </c>
    </row>
    <row r="293" spans="1:2" x14ac:dyDescent="0.25">
      <c r="A293" s="47">
        <v>42723</v>
      </c>
      <c r="B293">
        <v>59</v>
      </c>
    </row>
    <row r="294" spans="1:2" x14ac:dyDescent="0.25">
      <c r="A294" s="47">
        <v>42724</v>
      </c>
      <c r="B294">
        <v>54</v>
      </c>
    </row>
    <row r="295" spans="1:2" x14ac:dyDescent="0.25">
      <c r="A295" s="47">
        <v>42725</v>
      </c>
      <c r="B295">
        <v>123</v>
      </c>
    </row>
    <row r="296" spans="1:2" x14ac:dyDescent="0.25">
      <c r="A296" s="47">
        <v>42726</v>
      </c>
      <c r="B296">
        <v>111</v>
      </c>
    </row>
    <row r="297" spans="1:2" x14ac:dyDescent="0.25">
      <c r="A297" s="47">
        <v>42727</v>
      </c>
      <c r="B297">
        <v>189</v>
      </c>
    </row>
    <row r="298" spans="1:2" x14ac:dyDescent="0.25">
      <c r="A298" s="47">
        <v>42728</v>
      </c>
      <c r="B298">
        <v>506</v>
      </c>
    </row>
    <row r="299" spans="1:2" x14ac:dyDescent="0.25">
      <c r="A299" s="47">
        <v>42729</v>
      </c>
      <c r="B299">
        <v>76</v>
      </c>
    </row>
    <row r="300" spans="1:2" x14ac:dyDescent="0.25">
      <c r="A300" s="47">
        <v>42730</v>
      </c>
      <c r="B300">
        <v>64</v>
      </c>
    </row>
    <row r="301" spans="1:2" x14ac:dyDescent="0.25">
      <c r="A301" s="47">
        <v>42731</v>
      </c>
      <c r="B301">
        <v>83</v>
      </c>
    </row>
    <row r="302" spans="1:2" x14ac:dyDescent="0.25">
      <c r="A302" s="47">
        <v>42732</v>
      </c>
      <c r="B302">
        <v>89</v>
      </c>
    </row>
    <row r="303" spans="1:2" x14ac:dyDescent="0.25">
      <c r="A303" s="47">
        <v>42733</v>
      </c>
      <c r="B303">
        <v>246</v>
      </c>
    </row>
    <row r="304" spans="1:2" x14ac:dyDescent="0.25">
      <c r="A304" s="47">
        <v>42734</v>
      </c>
      <c r="B304">
        <v>35</v>
      </c>
    </row>
    <row r="305" spans="1:2" x14ac:dyDescent="0.25">
      <c r="A305" s="47">
        <v>42735</v>
      </c>
      <c r="B305">
        <v>188</v>
      </c>
    </row>
    <row r="306" spans="1:2" x14ac:dyDescent="0.25">
      <c r="A306" s="47">
        <v>42736</v>
      </c>
      <c r="B306">
        <v>98</v>
      </c>
    </row>
    <row r="307" spans="1:2" x14ac:dyDescent="0.25">
      <c r="A307" s="47">
        <v>42737</v>
      </c>
      <c r="B307">
        <v>78</v>
      </c>
    </row>
    <row r="308" spans="1:2" x14ac:dyDescent="0.25">
      <c r="A308" s="47">
        <v>42738</v>
      </c>
      <c r="B308">
        <v>67</v>
      </c>
    </row>
    <row r="309" spans="1:2" x14ac:dyDescent="0.25">
      <c r="A309" s="47">
        <v>42739</v>
      </c>
      <c r="B309">
        <v>35</v>
      </c>
    </row>
    <row r="310" spans="1:2" x14ac:dyDescent="0.25">
      <c r="A310" s="47">
        <v>42740</v>
      </c>
      <c r="B310">
        <v>50</v>
      </c>
    </row>
    <row r="311" spans="1:2" x14ac:dyDescent="0.25">
      <c r="A311" s="47">
        <v>42741</v>
      </c>
      <c r="B311">
        <v>75</v>
      </c>
    </row>
    <row r="312" spans="1:2" x14ac:dyDescent="0.25">
      <c r="A312" s="47">
        <v>42742</v>
      </c>
      <c r="B312">
        <v>65</v>
      </c>
    </row>
    <row r="313" spans="1:2" x14ac:dyDescent="0.25">
      <c r="A313" s="47">
        <v>42743</v>
      </c>
      <c r="B313">
        <v>74</v>
      </c>
    </row>
    <row r="314" spans="1:2" x14ac:dyDescent="0.25">
      <c r="A314" s="47">
        <v>42744</v>
      </c>
      <c r="B314">
        <v>44</v>
      </c>
    </row>
    <row r="315" spans="1:2" x14ac:dyDescent="0.25">
      <c r="A315" s="47">
        <v>42745</v>
      </c>
      <c r="B315">
        <v>13</v>
      </c>
    </row>
    <row r="316" spans="1:2" x14ac:dyDescent="0.25">
      <c r="A316" s="47">
        <v>42746</v>
      </c>
      <c r="B316">
        <v>0</v>
      </c>
    </row>
    <row r="317" spans="1:2" x14ac:dyDescent="0.25">
      <c r="A317" s="47">
        <v>42747</v>
      </c>
      <c r="B317">
        <v>62</v>
      </c>
    </row>
    <row r="318" spans="1:2" x14ac:dyDescent="0.25">
      <c r="A318" s="47">
        <v>42748</v>
      </c>
      <c r="B318">
        <v>49</v>
      </c>
    </row>
    <row r="319" spans="1:2" x14ac:dyDescent="0.25">
      <c r="A319" s="47">
        <v>42749</v>
      </c>
      <c r="B319">
        <v>205</v>
      </c>
    </row>
    <row r="320" spans="1:2" x14ac:dyDescent="0.25">
      <c r="A320" s="47">
        <v>42750</v>
      </c>
      <c r="B320">
        <v>117</v>
      </c>
    </row>
    <row r="321" spans="1:2" x14ac:dyDescent="0.25">
      <c r="A321" s="47">
        <v>42751</v>
      </c>
      <c r="B321">
        <v>28</v>
      </c>
    </row>
    <row r="322" spans="1:2" x14ac:dyDescent="0.25">
      <c r="A322" s="47">
        <v>42752</v>
      </c>
      <c r="B322">
        <v>17</v>
      </c>
    </row>
    <row r="323" spans="1:2" x14ac:dyDescent="0.25">
      <c r="A323" s="47">
        <v>42753</v>
      </c>
      <c r="B323">
        <v>22</v>
      </c>
    </row>
    <row r="324" spans="1:2" x14ac:dyDescent="0.25">
      <c r="A324" s="47">
        <v>42754</v>
      </c>
      <c r="B324">
        <v>25</v>
      </c>
    </row>
    <row r="325" spans="1:2" x14ac:dyDescent="0.25">
      <c r="A325" s="47">
        <v>42755</v>
      </c>
      <c r="B325">
        <v>28</v>
      </c>
    </row>
    <row r="326" spans="1:2" x14ac:dyDescent="0.25">
      <c r="A326" s="47">
        <v>42756</v>
      </c>
      <c r="B326">
        <v>31</v>
      </c>
    </row>
    <row r="327" spans="1:2" x14ac:dyDescent="0.25">
      <c r="A327" s="47">
        <v>42757</v>
      </c>
      <c r="B327">
        <v>48</v>
      </c>
    </row>
    <row r="328" spans="1:2" x14ac:dyDescent="0.25">
      <c r="A328" s="47">
        <v>42758</v>
      </c>
      <c r="B328">
        <v>13</v>
      </c>
    </row>
    <row r="329" spans="1:2" x14ac:dyDescent="0.25">
      <c r="A329" s="47">
        <v>42759</v>
      </c>
      <c r="B329">
        <v>62</v>
      </c>
    </row>
    <row r="330" spans="1:2" x14ac:dyDescent="0.25">
      <c r="A330" s="47">
        <v>42760</v>
      </c>
      <c r="B330">
        <v>16</v>
      </c>
    </row>
    <row r="331" spans="1:2" x14ac:dyDescent="0.25">
      <c r="A331" s="47">
        <v>42761</v>
      </c>
      <c r="B331">
        <v>21</v>
      </c>
    </row>
    <row r="332" spans="1:2" x14ac:dyDescent="0.25">
      <c r="A332" s="47">
        <v>42762</v>
      </c>
      <c r="B332">
        <v>44</v>
      </c>
    </row>
    <row r="333" spans="1:2" x14ac:dyDescent="0.25">
      <c r="A333" s="47">
        <v>42763</v>
      </c>
      <c r="B333">
        <v>44</v>
      </c>
    </row>
    <row r="334" spans="1:2" x14ac:dyDescent="0.25">
      <c r="A334" s="47">
        <v>42764</v>
      </c>
      <c r="B334">
        <v>33</v>
      </c>
    </row>
    <row r="335" spans="1:2" x14ac:dyDescent="0.25">
      <c r="A335" s="47">
        <v>42765</v>
      </c>
      <c r="B335">
        <v>36</v>
      </c>
    </row>
    <row r="336" spans="1:2" x14ac:dyDescent="0.25">
      <c r="A336" s="47">
        <v>42766</v>
      </c>
      <c r="B336">
        <v>28</v>
      </c>
    </row>
    <row r="337" spans="1:2" x14ac:dyDescent="0.25">
      <c r="A337" s="47">
        <v>42767</v>
      </c>
      <c r="B337">
        <v>25</v>
      </c>
    </row>
    <row r="338" spans="1:2" x14ac:dyDescent="0.25">
      <c r="A338" s="47">
        <v>42768</v>
      </c>
      <c r="B338">
        <v>61</v>
      </c>
    </row>
    <row r="339" spans="1:2" x14ac:dyDescent="0.25">
      <c r="A339" s="47">
        <v>42769</v>
      </c>
      <c r="B339">
        <v>61</v>
      </c>
    </row>
    <row r="340" spans="1:2" x14ac:dyDescent="0.25">
      <c r="A340" s="47">
        <v>42770</v>
      </c>
      <c r="B340">
        <v>38</v>
      </c>
    </row>
    <row r="341" spans="1:2" x14ac:dyDescent="0.25">
      <c r="A341" s="47">
        <v>42771</v>
      </c>
      <c r="B341">
        <v>56</v>
      </c>
    </row>
    <row r="342" spans="1:2" x14ac:dyDescent="0.25">
      <c r="A342" s="47">
        <v>42772</v>
      </c>
      <c r="B342">
        <v>44</v>
      </c>
    </row>
    <row r="343" spans="1:2" x14ac:dyDescent="0.25">
      <c r="A343" s="47">
        <v>42773</v>
      </c>
      <c r="B343">
        <v>28</v>
      </c>
    </row>
    <row r="344" spans="1:2" x14ac:dyDescent="0.25">
      <c r="A344" s="47">
        <v>42774</v>
      </c>
      <c r="B344">
        <v>22</v>
      </c>
    </row>
    <row r="345" spans="1:2" x14ac:dyDescent="0.25">
      <c r="A345" s="47">
        <v>42775</v>
      </c>
      <c r="B345">
        <v>23</v>
      </c>
    </row>
    <row r="346" spans="1:2" x14ac:dyDescent="0.25">
      <c r="A346" s="47">
        <v>42776</v>
      </c>
      <c r="B346">
        <v>44</v>
      </c>
    </row>
    <row r="347" spans="1:2" x14ac:dyDescent="0.25">
      <c r="A347" s="47">
        <v>42777</v>
      </c>
      <c r="B347">
        <v>31</v>
      </c>
    </row>
    <row r="348" spans="1:2" x14ac:dyDescent="0.25">
      <c r="A348" s="47">
        <v>42778</v>
      </c>
      <c r="B348">
        <v>32</v>
      </c>
    </row>
    <row r="349" spans="1:2" x14ac:dyDescent="0.25">
      <c r="A349" s="47">
        <v>42779</v>
      </c>
      <c r="B349">
        <v>59</v>
      </c>
    </row>
    <row r="350" spans="1:2" x14ac:dyDescent="0.25">
      <c r="A350" s="47">
        <v>42780</v>
      </c>
      <c r="B350">
        <v>44</v>
      </c>
    </row>
    <row r="351" spans="1:2" x14ac:dyDescent="0.25">
      <c r="A351" s="47">
        <v>42781</v>
      </c>
      <c r="B351">
        <v>43</v>
      </c>
    </row>
    <row r="352" spans="1:2" x14ac:dyDescent="0.25">
      <c r="A352" s="47">
        <v>42782</v>
      </c>
      <c r="B352">
        <v>26</v>
      </c>
    </row>
    <row r="353" spans="1:2" x14ac:dyDescent="0.25">
      <c r="A353" s="47">
        <v>42783</v>
      </c>
      <c r="B353">
        <v>68</v>
      </c>
    </row>
    <row r="354" spans="1:2" x14ac:dyDescent="0.25">
      <c r="A354" s="47">
        <v>42784</v>
      </c>
      <c r="B354">
        <v>46</v>
      </c>
    </row>
    <row r="355" spans="1:2" x14ac:dyDescent="0.25">
      <c r="A355" s="47">
        <v>42785</v>
      </c>
      <c r="B355">
        <v>50</v>
      </c>
    </row>
    <row r="356" spans="1:2" x14ac:dyDescent="0.25">
      <c r="A356" s="47">
        <v>42786</v>
      </c>
      <c r="B356">
        <v>23</v>
      </c>
    </row>
    <row r="357" spans="1:2" x14ac:dyDescent="0.25">
      <c r="A357" s="47">
        <v>42787</v>
      </c>
      <c r="B357">
        <v>23</v>
      </c>
    </row>
    <row r="358" spans="1:2" x14ac:dyDescent="0.25">
      <c r="A358" s="47">
        <v>42788</v>
      </c>
      <c r="B358">
        <v>38</v>
      </c>
    </row>
    <row r="359" spans="1:2" x14ac:dyDescent="0.25">
      <c r="A359" s="47">
        <v>42789</v>
      </c>
      <c r="B359">
        <v>30</v>
      </c>
    </row>
    <row r="360" spans="1:2" x14ac:dyDescent="0.25">
      <c r="A360" s="47">
        <v>42790</v>
      </c>
      <c r="B360">
        <v>39</v>
      </c>
    </row>
    <row r="361" spans="1:2" x14ac:dyDescent="0.25">
      <c r="A361" s="47">
        <v>42791</v>
      </c>
      <c r="B361">
        <v>76</v>
      </c>
    </row>
    <row r="362" spans="1:2" x14ac:dyDescent="0.25">
      <c r="A362" s="47">
        <v>42792</v>
      </c>
      <c r="B362">
        <v>60</v>
      </c>
    </row>
    <row r="363" spans="1:2" x14ac:dyDescent="0.25">
      <c r="A363" s="47">
        <v>42793</v>
      </c>
      <c r="B363">
        <v>28</v>
      </c>
    </row>
    <row r="364" spans="1:2" x14ac:dyDescent="0.25">
      <c r="A364" s="47">
        <v>42794</v>
      </c>
      <c r="B364">
        <v>115</v>
      </c>
    </row>
    <row r="365" spans="1:2" x14ac:dyDescent="0.25">
      <c r="A365" s="47">
        <v>42795</v>
      </c>
      <c r="B365">
        <v>140</v>
      </c>
    </row>
    <row r="366" spans="1:2" x14ac:dyDescent="0.25">
      <c r="A366" s="47">
        <v>42796</v>
      </c>
      <c r="B366">
        <v>38</v>
      </c>
    </row>
    <row r="367" spans="1:2" x14ac:dyDescent="0.25">
      <c r="A367" s="47">
        <v>42797</v>
      </c>
      <c r="B367">
        <v>59</v>
      </c>
    </row>
    <row r="368" spans="1:2" x14ac:dyDescent="0.25">
      <c r="A368" s="47">
        <v>42798</v>
      </c>
      <c r="B368">
        <v>59</v>
      </c>
    </row>
    <row r="369" spans="1:2" x14ac:dyDescent="0.25">
      <c r="A369" s="47">
        <v>42799</v>
      </c>
      <c r="B369">
        <v>270</v>
      </c>
    </row>
    <row r="370" spans="1:2" x14ac:dyDescent="0.25">
      <c r="A370" s="47">
        <v>42800</v>
      </c>
      <c r="B370">
        <v>10</v>
      </c>
    </row>
    <row r="371" spans="1:2" x14ac:dyDescent="0.25">
      <c r="A371" s="47">
        <v>42801</v>
      </c>
      <c r="B371">
        <v>17</v>
      </c>
    </row>
    <row r="372" spans="1:2" x14ac:dyDescent="0.25">
      <c r="A372" s="47">
        <v>42802</v>
      </c>
      <c r="B372">
        <v>28</v>
      </c>
    </row>
    <row r="373" spans="1:2" x14ac:dyDescent="0.25">
      <c r="A373" s="47">
        <v>42803</v>
      </c>
      <c r="B373">
        <v>38</v>
      </c>
    </row>
    <row r="374" spans="1:2" x14ac:dyDescent="0.25">
      <c r="A374" s="47">
        <v>42804</v>
      </c>
      <c r="B374">
        <v>45</v>
      </c>
    </row>
    <row r="375" spans="1:2" x14ac:dyDescent="0.25">
      <c r="A375" s="47">
        <v>42805</v>
      </c>
      <c r="B375">
        <v>44</v>
      </c>
    </row>
    <row r="376" spans="1:2" x14ac:dyDescent="0.25">
      <c r="A376" s="47">
        <v>42806</v>
      </c>
      <c r="B376">
        <v>53</v>
      </c>
    </row>
    <row r="377" spans="1:2" x14ac:dyDescent="0.25">
      <c r="A377" s="47">
        <v>42807</v>
      </c>
      <c r="B377">
        <v>42</v>
      </c>
    </row>
    <row r="378" spans="1:2" x14ac:dyDescent="0.25">
      <c r="A378" s="47">
        <v>42808</v>
      </c>
      <c r="B378">
        <v>38</v>
      </c>
    </row>
    <row r="379" spans="1:2" x14ac:dyDescent="0.25">
      <c r="A379" s="47">
        <v>42809</v>
      </c>
      <c r="B379">
        <v>16</v>
      </c>
    </row>
    <row r="380" spans="1:2" x14ac:dyDescent="0.25">
      <c r="A380" s="47">
        <v>42810</v>
      </c>
      <c r="B380">
        <v>112</v>
      </c>
    </row>
    <row r="381" spans="1:2" x14ac:dyDescent="0.25">
      <c r="A381" s="47">
        <v>42811</v>
      </c>
      <c r="B381">
        <v>47</v>
      </c>
    </row>
    <row r="382" spans="1:2" x14ac:dyDescent="0.25">
      <c r="A382" s="47">
        <v>42812</v>
      </c>
      <c r="B382">
        <v>40</v>
      </c>
    </row>
    <row r="383" spans="1:2" x14ac:dyDescent="0.25">
      <c r="A383" s="47">
        <v>42813</v>
      </c>
      <c r="B383">
        <v>103</v>
      </c>
    </row>
    <row r="384" spans="1:2" x14ac:dyDescent="0.25">
      <c r="A384" s="47">
        <v>42814</v>
      </c>
      <c r="B384">
        <v>45</v>
      </c>
    </row>
    <row r="385" spans="1:2" x14ac:dyDescent="0.25">
      <c r="A385" s="47">
        <v>42815</v>
      </c>
      <c r="B385">
        <v>15</v>
      </c>
    </row>
    <row r="386" spans="1:2" x14ac:dyDescent="0.25">
      <c r="A386" s="47">
        <v>42816</v>
      </c>
      <c r="B386">
        <v>62</v>
      </c>
    </row>
    <row r="387" spans="1:2" x14ac:dyDescent="0.25">
      <c r="A387" s="47">
        <v>42817</v>
      </c>
      <c r="B387">
        <v>42</v>
      </c>
    </row>
    <row r="388" spans="1:2" x14ac:dyDescent="0.25">
      <c r="A388" s="47">
        <v>42818</v>
      </c>
      <c r="B388">
        <v>85</v>
      </c>
    </row>
    <row r="389" spans="1:2" x14ac:dyDescent="0.25">
      <c r="A389" s="47">
        <v>42819</v>
      </c>
      <c r="B389">
        <v>42</v>
      </c>
    </row>
    <row r="390" spans="1:2" x14ac:dyDescent="0.25">
      <c r="A390" s="47">
        <v>42820</v>
      </c>
      <c r="B390">
        <v>68</v>
      </c>
    </row>
    <row r="391" spans="1:2" x14ac:dyDescent="0.25">
      <c r="A391" s="47">
        <v>42821</v>
      </c>
      <c r="B391">
        <v>47</v>
      </c>
    </row>
    <row r="392" spans="1:2" x14ac:dyDescent="0.25">
      <c r="A392" s="47">
        <v>42822</v>
      </c>
      <c r="B392">
        <v>29</v>
      </c>
    </row>
    <row r="393" spans="1:2" x14ac:dyDescent="0.25">
      <c r="A393" s="47">
        <v>42823</v>
      </c>
      <c r="B393">
        <v>36</v>
      </c>
    </row>
    <row r="394" spans="1:2" x14ac:dyDescent="0.25">
      <c r="A394" s="47">
        <v>42824</v>
      </c>
      <c r="B394">
        <v>99</v>
      </c>
    </row>
    <row r="395" spans="1:2" x14ac:dyDescent="0.25">
      <c r="A395" s="47">
        <v>42825</v>
      </c>
      <c r="B395">
        <v>112</v>
      </c>
    </row>
    <row r="396" spans="1:2" x14ac:dyDescent="0.25">
      <c r="A396" s="47">
        <v>42826</v>
      </c>
      <c r="B396">
        <v>32</v>
      </c>
    </row>
    <row r="397" spans="1:2" x14ac:dyDescent="0.25">
      <c r="A397" s="47">
        <v>42827</v>
      </c>
      <c r="B397">
        <v>77</v>
      </c>
    </row>
    <row r="398" spans="1:2" x14ac:dyDescent="0.25">
      <c r="A398" s="47">
        <v>42828</v>
      </c>
      <c r="B398">
        <v>51</v>
      </c>
    </row>
    <row r="399" spans="1:2" x14ac:dyDescent="0.25">
      <c r="A399" s="47">
        <v>42829</v>
      </c>
      <c r="B399">
        <v>22</v>
      </c>
    </row>
    <row r="400" spans="1:2" x14ac:dyDescent="0.25">
      <c r="A400" s="47">
        <v>42830</v>
      </c>
      <c r="B400">
        <v>53</v>
      </c>
    </row>
    <row r="401" spans="1:2" x14ac:dyDescent="0.25">
      <c r="A401" s="47">
        <v>42831</v>
      </c>
      <c r="B401">
        <v>69</v>
      </c>
    </row>
    <row r="402" spans="1:2" x14ac:dyDescent="0.25">
      <c r="A402" s="47">
        <v>42832</v>
      </c>
      <c r="B402">
        <v>173</v>
      </c>
    </row>
    <row r="403" spans="1:2" x14ac:dyDescent="0.25">
      <c r="A403" s="47">
        <v>42833</v>
      </c>
      <c r="B403">
        <v>309</v>
      </c>
    </row>
    <row r="404" spans="1:2" x14ac:dyDescent="0.25">
      <c r="A404" s="47">
        <v>42834</v>
      </c>
      <c r="B404">
        <v>138</v>
      </c>
    </row>
    <row r="405" spans="1:2" x14ac:dyDescent="0.25">
      <c r="A405" s="47">
        <v>42835</v>
      </c>
      <c r="B405">
        <v>37</v>
      </c>
    </row>
    <row r="406" spans="1:2" x14ac:dyDescent="0.25">
      <c r="A406" s="47">
        <v>42836</v>
      </c>
      <c r="B406">
        <v>330</v>
      </c>
    </row>
    <row r="407" spans="1:2" x14ac:dyDescent="0.25">
      <c r="A407" s="47">
        <v>42837</v>
      </c>
      <c r="B407">
        <v>121</v>
      </c>
    </row>
    <row r="408" spans="1:2" x14ac:dyDescent="0.25">
      <c r="A408" s="47">
        <v>42838</v>
      </c>
      <c r="B408">
        <v>113</v>
      </c>
    </row>
    <row r="409" spans="1:2" x14ac:dyDescent="0.25">
      <c r="A409" s="47">
        <v>42839</v>
      </c>
      <c r="B409">
        <v>164</v>
      </c>
    </row>
    <row r="410" spans="1:2" x14ac:dyDescent="0.25">
      <c r="A410" s="47">
        <v>42840</v>
      </c>
      <c r="B410">
        <v>174</v>
      </c>
    </row>
    <row r="411" spans="1:2" x14ac:dyDescent="0.25">
      <c r="A411" s="47">
        <v>42841</v>
      </c>
      <c r="B411">
        <v>94</v>
      </c>
    </row>
    <row r="412" spans="1:2" x14ac:dyDescent="0.25">
      <c r="A412" s="47">
        <v>42842</v>
      </c>
      <c r="B412">
        <v>28</v>
      </c>
    </row>
    <row r="413" spans="1:2" x14ac:dyDescent="0.25">
      <c r="A413" s="47">
        <v>42843</v>
      </c>
      <c r="B413">
        <v>20</v>
      </c>
    </row>
    <row r="414" spans="1:2" x14ac:dyDescent="0.25">
      <c r="A414" s="47">
        <v>42844</v>
      </c>
      <c r="B414">
        <v>89</v>
      </c>
    </row>
    <row r="415" spans="1:2" x14ac:dyDescent="0.25">
      <c r="A415" s="47">
        <v>42845</v>
      </c>
      <c r="B415">
        <v>74</v>
      </c>
    </row>
    <row r="416" spans="1:2" x14ac:dyDescent="0.25">
      <c r="A416" s="47">
        <v>42846</v>
      </c>
      <c r="B416">
        <v>96</v>
      </c>
    </row>
    <row r="417" spans="1:2" x14ac:dyDescent="0.25">
      <c r="A417" s="47">
        <v>42847</v>
      </c>
      <c r="B417">
        <v>34</v>
      </c>
    </row>
    <row r="418" spans="1:2" x14ac:dyDescent="0.25">
      <c r="A418" s="47">
        <v>42848</v>
      </c>
      <c r="B418">
        <v>47</v>
      </c>
    </row>
    <row r="419" spans="1:2" x14ac:dyDescent="0.25">
      <c r="A419" s="47">
        <v>42849</v>
      </c>
      <c r="B419">
        <v>35</v>
      </c>
    </row>
    <row r="420" spans="1:2" x14ac:dyDescent="0.25">
      <c r="A420" s="47">
        <v>42850</v>
      </c>
      <c r="B420">
        <v>87</v>
      </c>
    </row>
    <row r="421" spans="1:2" x14ac:dyDescent="0.25">
      <c r="A421" s="47">
        <v>42851</v>
      </c>
      <c r="B421">
        <v>45</v>
      </c>
    </row>
    <row r="422" spans="1:2" x14ac:dyDescent="0.25">
      <c r="A422" s="47">
        <v>42852</v>
      </c>
      <c r="B422">
        <v>27</v>
      </c>
    </row>
    <row r="423" spans="1:2" x14ac:dyDescent="0.25">
      <c r="A423" s="47">
        <v>42853</v>
      </c>
      <c r="B423">
        <v>94</v>
      </c>
    </row>
    <row r="424" spans="1:2" x14ac:dyDescent="0.25">
      <c r="A424" s="47">
        <v>42854</v>
      </c>
      <c r="B424">
        <v>85</v>
      </c>
    </row>
    <row r="425" spans="1:2" x14ac:dyDescent="0.25">
      <c r="A425" s="47">
        <v>42855</v>
      </c>
      <c r="B425">
        <v>45</v>
      </c>
    </row>
    <row r="426" spans="1:2" x14ac:dyDescent="0.25">
      <c r="B426" s="44">
        <v>20728</v>
      </c>
    </row>
  </sheetData>
  <autoFilter ref="A7:H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Google Analytics</vt:lpstr>
      <vt:lpstr>Content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O'Leary</dc:creator>
  <cp:lastModifiedBy>Michael O'Leary</cp:lastModifiedBy>
  <dcterms:created xsi:type="dcterms:W3CDTF">2015-05-09T10:50:36Z</dcterms:created>
  <dcterms:modified xsi:type="dcterms:W3CDTF">2017-05-07T12:31:37Z</dcterms:modified>
</cp:coreProperties>
</file>