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5875" windowHeight="11070"/>
  </bookViews>
  <sheets>
    <sheet name="Google Analytics" sheetId="1" r:id="rId1"/>
    <sheet name="Content" sheetId="2" r:id="rId2"/>
    <sheet name="Notes" sheetId="3" r:id="rId3"/>
  </sheets>
  <definedNames>
    <definedName name="_xlnm._FilterDatabase" localSheetId="1" hidden="1">Content!$A$7:$H$58</definedName>
  </definedNames>
  <calcPr calcId="145621" concurrentCalc="0"/>
</workbook>
</file>

<file path=xl/calcChain.xml><?xml version="1.0" encoding="utf-8"?>
<calcChain xmlns="http://schemas.openxmlformats.org/spreadsheetml/2006/main">
  <c r="F128" i="1" l="1"/>
  <c r="D128" i="1"/>
  <c r="B128" i="1"/>
  <c r="G201" i="1"/>
  <c r="G202" i="1"/>
  <c r="C202" i="1"/>
  <c r="I221" i="1"/>
  <c r="H221" i="1"/>
  <c r="I215" i="1"/>
  <c r="H215" i="1"/>
  <c r="I209" i="1"/>
  <c r="H209" i="1"/>
  <c r="G198" i="1"/>
  <c r="I202" i="1"/>
  <c r="H202" i="1"/>
  <c r="E215" i="1"/>
  <c r="D215" i="1"/>
  <c r="E221" i="1"/>
  <c r="D221" i="1"/>
  <c r="B221" i="1"/>
  <c r="B215" i="1"/>
  <c r="D209" i="1"/>
  <c r="D208" i="1"/>
  <c r="C201" i="1"/>
  <c r="D202" i="1"/>
  <c r="C200" i="1"/>
  <c r="D201" i="1"/>
  <c r="D193" i="1"/>
  <c r="D192" i="1"/>
  <c r="E208" i="1"/>
  <c r="B208" i="1"/>
  <c r="C198" i="1"/>
  <c r="E201" i="1"/>
  <c r="C199" i="1"/>
  <c r="B201" i="1"/>
  <c r="E192" i="1"/>
  <c r="B192" i="1"/>
  <c r="E182" i="1"/>
  <c r="D182" i="1"/>
  <c r="B182" i="1"/>
  <c r="E172" i="1"/>
  <c r="D172" i="1"/>
  <c r="B172" i="1"/>
  <c r="E12" i="1"/>
  <c r="E75" i="1"/>
  <c r="E30" i="1"/>
  <c r="E66" i="1"/>
  <c r="I12" i="1"/>
  <c r="E140" i="1"/>
  <c r="E150" i="1"/>
  <c r="E161" i="1"/>
  <c r="F161" i="1"/>
  <c r="E141" i="1"/>
  <c r="E152" i="1"/>
  <c r="E162" i="1"/>
  <c r="F162" i="1"/>
  <c r="G162" i="1"/>
  <c r="E160" i="1"/>
  <c r="E139" i="1"/>
  <c r="F160" i="1"/>
  <c r="G161" i="1"/>
  <c r="E151" i="1"/>
  <c r="F151" i="1"/>
  <c r="F152" i="1"/>
  <c r="G152" i="1"/>
  <c r="F150" i="1"/>
  <c r="G151" i="1"/>
  <c r="F140" i="1"/>
  <c r="F141" i="1"/>
  <c r="G141" i="1"/>
  <c r="F139" i="1"/>
  <c r="G140" i="1"/>
  <c r="E147" i="1"/>
  <c r="H151" i="1"/>
  <c r="E149" i="1"/>
  <c r="E138" i="1"/>
  <c r="E159" i="1"/>
  <c r="F149" i="1"/>
  <c r="B151" i="1"/>
  <c r="E157" i="1"/>
  <c r="H161" i="1"/>
  <c r="F159" i="1"/>
  <c r="B161" i="1"/>
  <c r="N140" i="1"/>
  <c r="E136" i="1"/>
  <c r="H140" i="1"/>
  <c r="F138" i="1"/>
  <c r="B140" i="1"/>
  <c r="F127" i="1"/>
  <c r="D127" i="1"/>
  <c r="B127" i="1"/>
  <c r="F118" i="1"/>
  <c r="F117" i="1"/>
  <c r="G118" i="1"/>
  <c r="F116" i="1"/>
  <c r="G117" i="1"/>
  <c r="F113" i="1"/>
  <c r="H117" i="1"/>
  <c r="B117" i="1"/>
  <c r="F109" i="1"/>
  <c r="F108" i="1"/>
  <c r="G109" i="1"/>
  <c r="F107" i="1"/>
  <c r="G108" i="1"/>
  <c r="F104" i="1"/>
  <c r="H109" i="1"/>
  <c r="F106" i="1"/>
  <c r="B109" i="1"/>
  <c r="H108" i="1"/>
  <c r="B108" i="1"/>
  <c r="F97" i="1"/>
  <c r="F96" i="1"/>
  <c r="G97" i="1"/>
  <c r="F95" i="1"/>
  <c r="G96" i="1"/>
  <c r="F92" i="1"/>
  <c r="H96" i="1"/>
  <c r="B96" i="1"/>
  <c r="F87" i="1"/>
  <c r="F86" i="1"/>
  <c r="G87" i="1"/>
  <c r="F85" i="1"/>
  <c r="G86" i="1"/>
  <c r="F82" i="1"/>
  <c r="H86" i="1"/>
  <c r="B86" i="1"/>
  <c r="E11" i="1"/>
  <c r="E74" i="1"/>
  <c r="F75" i="1"/>
  <c r="E10" i="1"/>
  <c r="E73" i="1"/>
  <c r="F74" i="1"/>
  <c r="E70" i="1"/>
  <c r="G74" i="1"/>
  <c r="B74" i="1"/>
  <c r="E29" i="1"/>
  <c r="E65" i="1"/>
  <c r="F66" i="1"/>
  <c r="E28" i="1"/>
  <c r="E64" i="1"/>
  <c r="F65" i="1"/>
  <c r="E61" i="1"/>
  <c r="G65" i="1"/>
  <c r="B65" i="1"/>
  <c r="E48" i="1"/>
  <c r="E57" i="1"/>
  <c r="E47" i="1"/>
  <c r="E56" i="1"/>
  <c r="F57" i="1"/>
  <c r="E46" i="1"/>
  <c r="E55" i="1"/>
  <c r="F56" i="1"/>
  <c r="E43" i="1"/>
  <c r="E25" i="1"/>
  <c r="E52" i="1"/>
  <c r="G56" i="1"/>
  <c r="B56" i="1"/>
  <c r="F48" i="1"/>
  <c r="F47" i="1"/>
  <c r="G47" i="1"/>
  <c r="B47" i="1"/>
  <c r="E39" i="1"/>
  <c r="E34" i="1"/>
  <c r="G39" i="1"/>
  <c r="E38" i="1"/>
  <c r="G38" i="1"/>
  <c r="E37" i="1"/>
  <c r="G37" i="1"/>
  <c r="E36" i="1"/>
  <c r="G36" i="1"/>
  <c r="F39" i="1"/>
  <c r="F38" i="1"/>
  <c r="B38" i="1"/>
  <c r="F30" i="1"/>
  <c r="F29" i="1"/>
  <c r="G29" i="1"/>
  <c r="B29" i="1"/>
  <c r="E21" i="1"/>
  <c r="E20" i="1"/>
  <c r="F21" i="1"/>
  <c r="E19" i="1"/>
  <c r="F20" i="1"/>
  <c r="E7" i="1"/>
  <c r="G20" i="1"/>
  <c r="B20" i="1"/>
  <c r="F12" i="1"/>
  <c r="F11" i="1"/>
  <c r="I11" i="1"/>
  <c r="G11" i="1"/>
  <c r="B11" i="1"/>
  <c r="I10" i="1"/>
  <c r="I9" i="1"/>
  <c r="H152" i="1"/>
  <c r="B152" i="1"/>
  <c r="N141" i="1"/>
  <c r="G28" i="1"/>
  <c r="C27" i="1"/>
  <c r="E27" i="1"/>
  <c r="F28" i="1"/>
  <c r="B28" i="1"/>
  <c r="B126" i="1"/>
  <c r="B125" i="1"/>
  <c r="F126" i="1"/>
  <c r="D126" i="1"/>
  <c r="F125" i="1"/>
  <c r="E125" i="1"/>
  <c r="D125" i="1"/>
  <c r="C125" i="1"/>
  <c r="B220" i="1"/>
  <c r="B219" i="1"/>
  <c r="B214" i="1"/>
  <c r="B213" i="1"/>
  <c r="B209" i="1"/>
  <c r="B207" i="1"/>
  <c r="B206" i="1"/>
  <c r="B202" i="1"/>
  <c r="B200" i="1"/>
  <c r="B199" i="1"/>
  <c r="B198" i="1"/>
  <c r="B193" i="1"/>
  <c r="B191" i="1"/>
  <c r="B190" i="1"/>
  <c r="B189" i="1"/>
  <c r="B183" i="1"/>
  <c r="B181" i="1"/>
  <c r="B180" i="1"/>
  <c r="B179" i="1"/>
  <c r="B173" i="1"/>
  <c r="B171" i="1"/>
  <c r="B170" i="1"/>
  <c r="B169" i="1"/>
  <c r="B162" i="1"/>
  <c r="B160" i="1"/>
  <c r="B159" i="1"/>
  <c r="B158" i="1"/>
  <c r="B157" i="1"/>
  <c r="B150" i="1"/>
  <c r="B149" i="1"/>
  <c r="B148" i="1"/>
  <c r="B147" i="1"/>
  <c r="B141" i="1"/>
  <c r="B139" i="1"/>
  <c r="B138" i="1"/>
  <c r="B137" i="1"/>
  <c r="B136" i="1"/>
  <c r="B118" i="1"/>
  <c r="B116" i="1"/>
  <c r="B115" i="1"/>
  <c r="B114" i="1"/>
  <c r="B113" i="1"/>
  <c r="B107" i="1"/>
  <c r="B106" i="1"/>
  <c r="B105" i="1"/>
  <c r="B104" i="1"/>
  <c r="B97" i="1"/>
  <c r="B95" i="1"/>
  <c r="B94" i="1"/>
  <c r="B93" i="1"/>
  <c r="B92" i="1"/>
  <c r="B87" i="1"/>
  <c r="B85" i="1"/>
  <c r="B84" i="1"/>
  <c r="B83" i="1"/>
  <c r="B82" i="1"/>
  <c r="B75" i="1"/>
  <c r="B73" i="1"/>
  <c r="B72" i="1"/>
  <c r="B71" i="1"/>
  <c r="B70" i="1"/>
  <c r="B66" i="1"/>
  <c r="B64" i="1"/>
  <c r="B63" i="1"/>
  <c r="B62" i="1"/>
  <c r="B61" i="1"/>
  <c r="B57" i="1"/>
  <c r="B55" i="1"/>
  <c r="B54" i="1"/>
  <c r="B53" i="1"/>
  <c r="B52" i="1"/>
  <c r="B48" i="1"/>
  <c r="B46" i="1"/>
  <c r="B45" i="1"/>
  <c r="B44" i="1"/>
  <c r="B43" i="1"/>
  <c r="B39" i="1"/>
  <c r="B37" i="1"/>
  <c r="B36" i="1"/>
  <c r="B35" i="1"/>
  <c r="B34" i="1"/>
  <c r="B30" i="1"/>
  <c r="B27" i="1"/>
  <c r="B26" i="1"/>
  <c r="B25" i="1"/>
  <c r="B21" i="1"/>
  <c r="B19" i="1"/>
  <c r="B18" i="1"/>
  <c r="B17" i="1"/>
  <c r="B16" i="1"/>
  <c r="B12" i="1"/>
  <c r="B10" i="1"/>
  <c r="B9" i="1"/>
  <c r="B8" i="1"/>
  <c r="B7" i="1"/>
  <c r="F37" i="1"/>
  <c r="E35" i="1"/>
  <c r="F36" i="1"/>
  <c r="F35" i="1"/>
  <c r="G21" i="1"/>
  <c r="G19" i="1"/>
  <c r="E18" i="1"/>
  <c r="F19" i="1"/>
  <c r="G18" i="1"/>
  <c r="E17" i="1"/>
  <c r="F18" i="1"/>
  <c r="E16" i="1"/>
  <c r="F17" i="1"/>
  <c r="I220" i="1"/>
  <c r="I214" i="1"/>
  <c r="I208" i="1"/>
  <c r="I207" i="1"/>
  <c r="I201" i="1"/>
  <c r="G200" i="1"/>
  <c r="I200" i="1"/>
  <c r="G199" i="1"/>
  <c r="I199" i="1"/>
  <c r="E220" i="1"/>
  <c r="E214" i="1"/>
  <c r="E209" i="1"/>
  <c r="E207" i="1"/>
  <c r="E202" i="1"/>
  <c r="E200" i="1"/>
  <c r="E199" i="1"/>
  <c r="H220" i="1"/>
  <c r="H214" i="1"/>
  <c r="D220" i="1"/>
  <c r="D214" i="1"/>
  <c r="E173" i="1"/>
  <c r="D173" i="1"/>
  <c r="H162" i="1"/>
  <c r="H160" i="1"/>
  <c r="G160" i="1"/>
  <c r="H150" i="1"/>
  <c r="G150" i="1"/>
  <c r="H141" i="1"/>
  <c r="H139" i="1"/>
  <c r="G139" i="1"/>
  <c r="H118" i="1"/>
  <c r="H116" i="1"/>
  <c r="F115" i="1"/>
  <c r="G116" i="1"/>
  <c r="H107" i="1"/>
  <c r="G107" i="1"/>
  <c r="H97" i="1"/>
  <c r="H95" i="1"/>
  <c r="F94" i="1"/>
  <c r="G95" i="1"/>
  <c r="H87" i="1"/>
  <c r="H85" i="1"/>
  <c r="F84" i="1"/>
  <c r="G85" i="1"/>
  <c r="E9" i="1"/>
  <c r="G75" i="1"/>
  <c r="E72" i="1"/>
  <c r="F73" i="1"/>
  <c r="E63" i="1"/>
  <c r="F64" i="1"/>
  <c r="E45" i="1"/>
  <c r="E54" i="1"/>
  <c r="F55" i="1"/>
  <c r="F46" i="1"/>
  <c r="F10" i="1"/>
  <c r="H208" i="1"/>
  <c r="H201" i="1"/>
  <c r="E193" i="1"/>
  <c r="E183" i="1"/>
  <c r="D183" i="1"/>
  <c r="G73" i="1"/>
  <c r="G64" i="1"/>
  <c r="G55" i="1"/>
  <c r="G46" i="1"/>
  <c r="G10" i="1"/>
  <c r="H207" i="1"/>
  <c r="D207" i="1"/>
  <c r="H200" i="1"/>
  <c r="D200" i="1"/>
  <c r="E191" i="1"/>
  <c r="E190" i="1"/>
  <c r="D191" i="1"/>
  <c r="E181" i="1"/>
  <c r="E180" i="1"/>
  <c r="D181" i="1"/>
  <c r="E171" i="1"/>
  <c r="E170" i="1"/>
  <c r="D171" i="1"/>
  <c r="N139" i="1"/>
  <c r="N138" i="1"/>
  <c r="N137" i="1"/>
  <c r="N136" i="1"/>
  <c r="H159" i="1"/>
  <c r="H149" i="1"/>
  <c r="H138" i="1"/>
  <c r="H115" i="1"/>
  <c r="H106" i="1"/>
  <c r="H94" i="1"/>
  <c r="H84" i="1"/>
  <c r="G72" i="1"/>
  <c r="G66" i="1"/>
  <c r="G63" i="1"/>
  <c r="G57" i="1"/>
  <c r="G54" i="1"/>
  <c r="G48" i="1"/>
  <c r="G45" i="1"/>
  <c r="G12" i="1"/>
  <c r="G9" i="1"/>
  <c r="G30" i="1"/>
  <c r="G27" i="1"/>
  <c r="D190" i="1"/>
  <c r="D180" i="1"/>
  <c r="D170" i="1"/>
  <c r="H199" i="1"/>
  <c r="D199" i="1"/>
  <c r="G137" i="1"/>
  <c r="F114" i="1"/>
  <c r="G115" i="1"/>
  <c r="G114" i="1"/>
  <c r="F105" i="1"/>
  <c r="G106" i="1"/>
  <c r="G105" i="1"/>
  <c r="F93" i="1"/>
  <c r="F83" i="1"/>
  <c r="G159" i="1"/>
  <c r="G158" i="1"/>
  <c r="G149" i="1"/>
  <c r="G148" i="1"/>
  <c r="G138" i="1"/>
  <c r="E158" i="1"/>
  <c r="E148" i="1"/>
  <c r="E137" i="1"/>
  <c r="E71" i="1"/>
  <c r="F72" i="1"/>
  <c r="F71" i="1"/>
  <c r="E62" i="1"/>
  <c r="F63" i="1"/>
  <c r="F62" i="1"/>
  <c r="E44" i="1"/>
  <c r="E26" i="1"/>
  <c r="E53" i="1"/>
  <c r="C54" i="1"/>
  <c r="F54" i="1"/>
  <c r="F53" i="1"/>
  <c r="F45" i="1"/>
  <c r="F44" i="1"/>
  <c r="E8" i="1"/>
  <c r="F9" i="1"/>
  <c r="F8" i="1"/>
  <c r="F27" i="1"/>
  <c r="F26" i="1"/>
  <c r="G94" i="1"/>
  <c r="G93" i="1"/>
  <c r="G84" i="1"/>
  <c r="G83" i="1"/>
</calcChain>
</file>

<file path=xl/comments1.xml><?xml version="1.0" encoding="utf-8"?>
<comments xmlns="http://schemas.openxmlformats.org/spreadsheetml/2006/main">
  <authors>
    <author>Michael O'Leary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Overview, Sessions vs Users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Holy Spirit Parish 38775904, UA-38775904, All Web Site Data 69458255
Ringwood North Parish (CAM) 71663526, UA-716631526-1, All Web Site Data 113811824</t>
        </r>
      </text>
    </comment>
    <comment ref="A79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Overview, Sessions vs Users (same as Web Site Usage)</t>
        </r>
      </text>
    </comment>
    <comment ref="A122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BEHAVIOUR, Site Content, All Pages
Search for the paths below</t>
        </r>
      </text>
    </comment>
    <comment ref="D124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- /holyspirit/Mass-Times/Weekly-Services
- /ringwoodnorth/Mass-Times/Weekly-Services
- /holyspirit/Mass-Times/Weekly-Services/</t>
        </r>
      </text>
    </comment>
    <comment ref="F124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Search for magazine
- /holyspirit/The-Spirit-Magazine
- /ringwoodnorth/The-Spirit-Magazine
- /ringwoodnorth/the-spirit-magazine
- /holyspirit/the-spirit-magazine</t>
        </r>
      </text>
    </comment>
    <comment ref="C133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Mobile, Overview, Sessions</t>
        </r>
      </text>
    </comment>
    <comment ref="A166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https://www.youtube.com/analytics
Creator Studio</t>
        </r>
      </text>
    </comment>
    <comment ref="A195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Browse all content</t>
        </r>
      </text>
    </comment>
    <comment ref="A196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- Good Friday 2015 04 13
- Easter Saturday Vigil Mass, 2015 04 04
- Mass of the Last Supper, Holy Thursday 2015 04 02</t>
        </r>
      </text>
    </comment>
  </commentList>
</comments>
</file>

<file path=xl/sharedStrings.xml><?xml version="1.0" encoding="utf-8"?>
<sst xmlns="http://schemas.openxmlformats.org/spreadsheetml/2006/main" count="1416" uniqueCount="606">
  <si>
    <t>Sessions</t>
  </si>
  <si>
    <t>Users</t>
  </si>
  <si>
    <t>Pageviews</t>
  </si>
  <si>
    <t>Pages / Session</t>
  </si>
  <si>
    <t>Avg. Session Duration</t>
  </si>
  <si>
    <t>Bounce Rate</t>
  </si>
  <si>
    <t>Users that have had at least one session within the selected date range. Includes both new and returning users.</t>
  </si>
  <si>
    <t>Pageviews is the total number of pages viewed. Repeated views of a single page are counted.</t>
  </si>
  <si>
    <t>Pages/Session (Average Page Depth) is the average number of pages viewed during a session. Repeated views of a single page are counted.</t>
  </si>
  <si>
    <t>The average length of a Session.</t>
  </si>
  <si>
    <t>Bounce Rate is the percentage of single-page visits (i.e. visits in which the person left your site from the entrance page without interacting with the page).</t>
  </si>
  <si>
    <t>Change</t>
  </si>
  <si>
    <t>Christmas Eve</t>
  </si>
  <si>
    <t>Easter Saturday</t>
  </si>
  <si>
    <t>Good Friday</t>
  </si>
  <si>
    <t>Desktop</t>
  </si>
  <si>
    <t>Mobile</t>
  </si>
  <si>
    <t>Tablet</t>
  </si>
  <si>
    <t>Total number of Sessions within the date range. A session is the period time a user is actively engaged with your website, app, etc.
All usage data (Screen Views, Events, Ecommerce, etc.) is associated with a session.</t>
  </si>
  <si>
    <t>Web Site Usage</t>
  </si>
  <si>
    <t>Peak Usage Dates</t>
  </si>
  <si>
    <t>Comments</t>
  </si>
  <si>
    <t>Holy Spirit Parish</t>
  </si>
  <si>
    <t>North Ringwood (CAM)</t>
  </si>
  <si>
    <t>Total</t>
  </si>
  <si>
    <t>n/a</t>
  </si>
  <si>
    <t>On 21/12/2015 the website changed over from a Microsoft Azure hosted site as the domain holyspriritparish.org.au to a CAM hosted site in a subdomain of cam.org.au with the original holyspiritparish.org.au domain directed to it as well.</t>
  </si>
  <si>
    <t xml:space="preserve">   here represent an amalgam of the results from both Google Analytics' Tracking IDs (UA references)</t>
  </si>
  <si>
    <t>Device Usage (Sessions)</t>
  </si>
  <si>
    <t>Percent %</t>
  </si>
  <si>
    <t>Ratio - HSP:CAM</t>
  </si>
  <si>
    <t>Overall Change</t>
  </si>
  <si>
    <t>Annual Change</t>
  </si>
  <si>
    <t>To see pages by popularity: Behaviour &gt; Site Content &gt; All Pages</t>
  </si>
  <si>
    <t>Prior to 21/12/2015 the website stats were all under Holy Spirit Parish.  Since then they are collected under both Holy Spirit Parish (holyspiritparish.org.au) and Ringwood North Parish (www.cam.org.au/ringwoodnorth).  The stats</t>
  </si>
  <si>
    <t>Views</t>
  </si>
  <si>
    <t>Watch Time</t>
  </si>
  <si>
    <t>Minutes</t>
  </si>
  <si>
    <t>Count</t>
  </si>
  <si>
    <t>Average View Duration</t>
  </si>
  <si>
    <t>Easter</t>
  </si>
  <si>
    <t>Invitation to Parish Stewardship Meeting, 1st March 2016 7:30 p.m.</t>
  </si>
  <si>
    <t>YouTube - Overview</t>
  </si>
  <si>
    <t>YouTube - Top Videos</t>
  </si>
  <si>
    <t>Check 100% totals
across the three platforms</t>
  </si>
  <si>
    <t>Year of Mercy - How we have embraced the Extraordinary Jubilee of Mercy</t>
  </si>
  <si>
    <t>Alpha is coming in 2017 - part of the renovation of Holy Spirit</t>
  </si>
  <si>
    <t>Content</t>
  </si>
  <si>
    <t>Page Views</t>
  </si>
  <si>
    <t>The-Word-Newsletter</t>
  </si>
  <si>
    <t>Mass-Times/Weekly-Services</t>
  </si>
  <si>
    <t>Our-Parish/Parish-Calendar</t>
  </si>
  <si>
    <t>The-Spirit-Magazine</t>
  </si>
  <si>
    <t># ----------------------------------------</t>
  </si>
  <si>
    <t># All Web Site Data</t>
  </si>
  <si>
    <t># Pages</t>
  </si>
  <si>
    <t>Page</t>
  </si>
  <si>
    <t>Unique Page Views</t>
  </si>
  <si>
    <t>Avg. Time on Page</t>
  </si>
  <si>
    <t>Entrances</t>
  </si>
  <si>
    <t>% Exit</t>
  </si>
  <si>
    <t>Page Value</t>
  </si>
  <si>
    <t>/ringwoodnorth</t>
  </si>
  <si>
    <t>US$0.00</t>
  </si>
  <si>
    <t>/holyspirit/The-Word-Newsletter</t>
  </si>
  <si>
    <t>/holyspirit/Mass-Times/Weekly-Services</t>
  </si>
  <si>
    <t>/holyspirit/Our-Parish/Parish-Calendar</t>
  </si>
  <si>
    <t>/</t>
  </si>
  <si>
    <t>/holyspirit/Mass-Times/Christmas-Services</t>
  </si>
  <si>
    <t>/ringwoodnorth/Mass-Times/Weekly-Services</t>
  </si>
  <si>
    <t>/holyspirit/The-Spirit-Magazine</t>
  </si>
  <si>
    <t>/holyspirit/Parish-Groups/Parish-Groups</t>
  </si>
  <si>
    <t>/holyspirit/Contact-Us</t>
  </si>
  <si>
    <t>/holyspirit/</t>
  </si>
  <si>
    <t>/holyspirit/Parish-Directory</t>
  </si>
  <si>
    <t>/ringwoodnorth/</t>
  </si>
  <si>
    <t>/holyspirit/links</t>
  </si>
  <si>
    <t>/ringwoodnorth/Sacraments/Baptism</t>
  </si>
  <si>
    <t>/holyspirit/Year-of-Mercy</t>
  </si>
  <si>
    <t>/holyspirit/Mass-Times/Easter-Services</t>
  </si>
  <si>
    <t>/holyspirit/New-Parishioners</t>
  </si>
  <si>
    <t>/holyspirit/Parish-Groups/Renovation-Holy-Spirit</t>
  </si>
  <si>
    <t>/holyspirit//Mass-Times/Easter-Services</t>
  </si>
  <si>
    <t>/holyspirit/Divine-Renovation</t>
  </si>
  <si>
    <t>/holyspirit/Parish-Groups/Childrens-Liturgy</t>
  </si>
  <si>
    <t>/holyspirit/Parish-Groups/High-Spirits</t>
  </si>
  <si>
    <t>/holyspirit/Parish-Groups/Vinnies-Youth</t>
  </si>
  <si>
    <t>/ringwoodnorth/Our-Parish/Our-Parish-Past-and-Present</t>
  </si>
  <si>
    <t>/ringwoodnorth/Mass-Times/Christmas-Services</t>
  </si>
  <si>
    <t>/holyspirit/Our-Parish/Our-Parish-Past-and-Present</t>
  </si>
  <si>
    <t>/ringwoodnorth/the-spirit-magazine</t>
  </si>
  <si>
    <t>/ringwoodnorth/New-Parishioners</t>
  </si>
  <si>
    <t>/holyspirit/Mass-Times/Forgiveness-Service-Booklets</t>
  </si>
  <si>
    <t>/holyspirit/Divine-Renovation/Alpha-Bear-Grylls-introduction</t>
  </si>
  <si>
    <t>/holyspirit/Sacraments/Baptism</t>
  </si>
  <si>
    <t>/ringwoodnorth/Mass-Times/Easter-Services</t>
  </si>
  <si>
    <t>/holyspirit/Our-Parish/Reflections</t>
  </si>
  <si>
    <t>/holyspirit/Parish-Groups/Altar-Servers</t>
  </si>
  <si>
    <t>/ringwoodnorth/Parish-Groups/Parish-Groups</t>
  </si>
  <si>
    <t>/holyspirit/Sacraments/Reconciliation</t>
  </si>
  <si>
    <t>/ringwoodnorth/Parish-Groups/Holy-Spirit-Netball-Club</t>
  </si>
  <si>
    <t>/holyspirit/Mass-Times/Christmas-Services/Christmas-Carols-2013-Image-Gallery</t>
  </si>
  <si>
    <t>Day Index</t>
  </si>
  <si>
    <t>Sign-in as web@holyspiritparish.org.au</t>
  </si>
  <si>
    <t>https://analytics.google.com/analytics</t>
  </si>
  <si>
    <t>New Users</t>
  </si>
  <si>
    <t>Number of Sessions Per User</t>
  </si>
  <si>
    <t>https://www.youtube.com/analytics</t>
  </si>
  <si>
    <t>Note: Must sign-in / connect first</t>
  </si>
  <si>
    <t>From the 2017-2018 year Google Analyics added "New Users" and "Number of Sessions Per User" whilst removing "%New Sessions"</t>
  </si>
  <si>
    <t>Year</t>
  </si>
  <si>
    <t>01/05/13 - 30/04/14</t>
  </si>
  <si>
    <t>01/05/14 - 30/04/15</t>
  </si>
  <si>
    <t>01/05/15 - 30/04/16</t>
  </si>
  <si>
    <t>01/05/16 - 30/04/17</t>
  </si>
  <si>
    <t>01/05/17 - 30/04/18</t>
  </si>
  <si>
    <t>The number of first-time users during the selected date range</t>
  </si>
  <si>
    <t>Date Range</t>
  </si>
  <si>
    <t>Day</t>
  </si>
  <si>
    <t>Peak Date</t>
  </si>
  <si>
    <t>/holyspirit/News-Events/Pastoral-Letter-Father-Allan-Mithen-PE</t>
  </si>
  <si>
    <t>/holyspirit/mass-times/christmas-services</t>
  </si>
  <si>
    <t>/ringwoodnorth/News-Events/Pastoral-Letter-Father-Allan-Mithen-PE</t>
  </si>
  <si>
    <t>/holyspirit/contact-us</t>
  </si>
  <si>
    <t>/holyspirit/Advent-Week-3-Joy</t>
  </si>
  <si>
    <t>/ringwoodnorth/My-Login?returnurl=/ringwoodnorth</t>
  </si>
  <si>
    <t>/holyspirit/News-Events/Lift-Up-The-Cross-Of-Christ</t>
  </si>
  <si>
    <t>/holyspirit/Advent-Week-1-Hope</t>
  </si>
  <si>
    <t>/holyspirit/Year-of-Mercy/Wall-of-Mercy</t>
  </si>
  <si>
    <t>/holyspirit/Sacraments/Reconciliation/Individual-Reconciliation</t>
  </si>
  <si>
    <t>/holyspirit/Our-Parish/Parish-Pastoral-Council</t>
  </si>
  <si>
    <t>/holyspirit/Parish-Groups/Evergreens</t>
  </si>
  <si>
    <t>/holyspirit/Year-of-Mercy/Wall-of-Mercy/Index-Plaque-1</t>
  </si>
  <si>
    <t>/holyspirit/Admin/Pages</t>
  </si>
  <si>
    <t>/holyspirit/Our-Parish/Parish-Group-Reports</t>
  </si>
  <si>
    <t>/holyspirit/Parish-Groups/Grief-and-Loss-Support-Ministry</t>
  </si>
  <si>
    <t>/ringwoodnorth/Our-Parish/Parish-Calendar</t>
  </si>
  <si>
    <t>/holyspirit/Remembrance</t>
  </si>
  <si>
    <t>/ringwoodnorth/Home/ctl/Edit/mid/9437?popUp=true</t>
  </si>
  <si>
    <t>/holyspirit/Parish-Groups/Renovation-Holy-Spirit/ctl/Edit/mid/11320?popUp=true</t>
  </si>
  <si>
    <t>/holyspirit/News-Events/Our-Daily-Journey-to-Emmaus</t>
  </si>
  <si>
    <t>/holyspirit/Parish-Groups/Parish-Rosters</t>
  </si>
  <si>
    <t>/holyspirit/Our-Parish/Pastoral-Care</t>
  </si>
  <si>
    <t>/holyspirit/Parish-Groups/Evening-Meditation</t>
  </si>
  <si>
    <t>/holyspirit/Advent-Week-2-Love</t>
  </si>
  <si>
    <t>/holyspirit/Parish-Groups/Prayer-Group</t>
  </si>
  <si>
    <t>/holyspirit/Parish-Groups/Rite-of-Christian-Initiation-of-Adults</t>
  </si>
  <si>
    <t>/holyspirit/Parish-Groups/St-Vincent-de-Paul-Society</t>
  </si>
  <si>
    <t>/holyspirit/Year-of-Mercy/Wall-of-Mercy/Index-Plaque-2</t>
  </si>
  <si>
    <t>/ringwoodnorth/Remembrance</t>
  </si>
  <si>
    <t>/holyspirit/Mass-Times/Parish-Chapel</t>
  </si>
  <si>
    <t>/holyspirit/Year-of-Mercy/Wall-of-Mercy/Index-Given-1</t>
  </si>
  <si>
    <t>/ringwoodnorth/Our-Parish</t>
  </si>
  <si>
    <t>/ringwoodnorth/Our-Parish/Parish-Group-Reports</t>
  </si>
  <si>
    <t>/ringwoodnorth/Sacraments/Reconciliation</t>
  </si>
  <si>
    <t>/holyspirit/The-Word-Newsletter/ctl/Edit/mid/13072?popUp=true</t>
  </si>
  <si>
    <t>/holyspirit/The-Word-Newsletter/ctl/Module/ModuleId/13072?ReturnURL=/holyspirit/The-Word-Newsletter&amp;popUp=true</t>
  </si>
  <si>
    <t>/ringwoodnorth/Parish-Groups/Renovation-Holy-Spirit</t>
  </si>
  <si>
    <t>/ringwoodnorth/Parish-Groups/Childrens-Liturgy</t>
  </si>
  <si>
    <t>/holyspirit/Fete-News</t>
  </si>
  <si>
    <t>/ringwoodnorth/Our-Parish/Parish-Pastoral-Council</t>
  </si>
  <si>
    <t>/ringwoodnorth/Our-Parish/Reflections</t>
  </si>
  <si>
    <t>/holyspirit/Parish-Groups/Christian-Meditation</t>
  </si>
  <si>
    <t>/holyspirit/Advent-Week-4-Peace</t>
  </si>
  <si>
    <t>/holyspirit/Sacraments/Marriage</t>
  </si>
  <si>
    <t>/ringwoodnorth/The-Spirit-Magazine</t>
  </si>
  <si>
    <t>/holyspirit/Our-Parish</t>
  </si>
  <si>
    <t>/ringwoodnorth/Parish-Groups/Altar-Servers</t>
  </si>
  <si>
    <t>/ringwoodnorth/Parish-Groups/High-Spirits</t>
  </si>
  <si>
    <t>/holyspirit/Our-Parish/Stewardship</t>
  </si>
  <si>
    <t>/holyspirit/Parish-Groups/Holy-Spirit-Netball-Club</t>
  </si>
  <si>
    <t>/holyspirit/Parish-Groups/Little-Spirits-Playgroup</t>
  </si>
  <si>
    <t>/holyspirit/Year-of-Mercy/Wall-of-Mercy/Index-Given-2</t>
  </si>
  <si>
    <t>/ringwoodnorth/Divine-Renovation</t>
  </si>
  <si>
    <t>/ringwoodnorth/Parish-Groups/Little-Spirits-Playgroup</t>
  </si>
  <si>
    <t>/holyspirit/Divine-Renovation/Making-Disciples</t>
  </si>
  <si>
    <t>/holyspirit/News-Events</t>
  </si>
  <si>
    <t>/holyspirit/Parish-Groups/Prep-Welcome-Mass</t>
  </si>
  <si>
    <t>/holyspirit/Year-of-Mercy/Wall-of-Mercy/Index-Plaque-3</t>
  </si>
  <si>
    <t>/holyspirit/Admin</t>
  </si>
  <si>
    <t>/holyspirit/The-Spirit-Magazine-Copy</t>
  </si>
  <si>
    <t>/holyspirit/The-Spirit-Magazine?Page=2</t>
  </si>
  <si>
    <t>/holyspirit/Year-of-Mercy/Wall-of-Mercy/Index-Family-1</t>
  </si>
  <si>
    <t>/ringwoodnorth/Admin/Pages</t>
  </si>
  <si>
    <t>/holyspirit/Parish-Groups/Choir</t>
  </si>
  <si>
    <t>/holyspirit/Year-of-Mercy/Wall-of-Mercy/Index-Plaque-6</t>
  </si>
  <si>
    <t>/ringwoodnorth/Parish-Groups/Evergreens</t>
  </si>
  <si>
    <t>/ringwoodnorth/Parish-Groups/Parish-Rosters</t>
  </si>
  <si>
    <t>/ringwoodnorth/Parish-Groups/St-Vincent-de-Paul-Society</t>
  </si>
  <si>
    <t>/holyspirit/Mass-Times/Easter-Services/Good-Friday-Mass-2015-04-03</t>
  </si>
  <si>
    <t>/holyspirit/News-Events/PPC-Christmas-Message-2016</t>
  </si>
  <si>
    <t>/holyspirit/Our-Parish/Reflections/mid/9453/ctl/admin/view/Articles</t>
  </si>
  <si>
    <t>/ringwoodnorth/Our-Parish/Reflections/Article/22142/Pastoral-Letter-of-Archbishop-Denis-Hart-Lent-2018-Repent-and-believe-the-good</t>
  </si>
  <si>
    <t>/ringwoodnorth/Parish-Groups/Vinnies-Youth</t>
  </si>
  <si>
    <t>/ringwoodnorth/Sacraments/Marriage</t>
  </si>
  <si>
    <t>/holyspirit</t>
  </si>
  <si>
    <t>/holyspirit/Our-Parish/Reflections/Article/21240/Christmas-Blessings-from-Father-Joe</t>
  </si>
  <si>
    <t>/holyspirit/Parish-Groups/Liturgy-Committee</t>
  </si>
  <si>
    <t>/holyspirit/Parish-Groups/State-Youth-Games-YL</t>
  </si>
  <si>
    <t>/holyspirit/The-Spirit-Magazine/Spirit-Magazine-Registration</t>
  </si>
  <si>
    <t>/ringwoodnorth/Parish-Groups/Eastland-Chapel</t>
  </si>
  <si>
    <t>/holyspirit/Parish-Groups/Parish-House-Wed-Morning-Group</t>
  </si>
  <si>
    <t>/holyspirit/Year-of-Mercy/Wall-of-Mercy/Index-Family-4</t>
  </si>
  <si>
    <t>/holyspirit/Year-of-Mercy/Wall-of-Mercy/Index-Plaque-4</t>
  </si>
  <si>
    <t>/holyspirit/Year-of-Mercy/Wall-of-Mercy/Index-Plaque-5</t>
  </si>
  <si>
    <t>/holyspirit/Year-of-Mercy/Wall-of-Mercy/Index-Plaque-7</t>
  </si>
  <si>
    <t>/ringwoodnorth/News-Events/Pastoral-Letter-Euthanasia</t>
  </si>
  <si>
    <t>/ringwoodnorth/Parish-Groups/Grief-and-Loss-Support-Ministry</t>
  </si>
  <si>
    <t>/holyspirit/Parish-Groups/St-Vincent-de-Paul-Society/How-Vinnies-Can-Help-YouTube</t>
  </si>
  <si>
    <t>/holyspirit/Parish-Groups/Sunday-Home-Communion-Ministry</t>
  </si>
  <si>
    <t>/ringwoodnorth/Mass-Times/Parish-Chapel</t>
  </si>
  <si>
    <t>/ringwoodnorth/Our-Parish/Reflections/Article/22297/Farewell-from-Father-Shibu-Joseph</t>
  </si>
  <si>
    <t>/ringwoodnorth/Parish-Groups/Marian-Cenacle-of-prayer-for-Priests</t>
  </si>
  <si>
    <t>/ringwoodnorth/Parish-Groups/Rite-of-Christian-Initiation-of-Adults</t>
  </si>
  <si>
    <t>/holyspirit/Mass-Times/Christmas-Services/-The-Nativity-Story-Enya-YouTube</t>
  </si>
  <si>
    <t>/holyspirit/Our-Parish/Reflections/Article/22239/Wishing-you-a-Happy-Easter</t>
  </si>
  <si>
    <t>/holyspirit/Our-Parish/Reflections/mid/9453/ctl/ArticleEdit/Article/0/return/68747470733a2f2f7777772e63616d2e6f72672e61752f686f6c797370697269742f4f75722d5061726973682f5265666c656374696f6e73</t>
  </si>
  <si>
    <t>/holyspirit/Parish-Groups/Prep-Parish-Dinners</t>
  </si>
  <si>
    <t>/holyspirit/Trivia-Night-7th-August-2015</t>
  </si>
  <si>
    <t>/holyspirit/Year-of-Mercy/Wall-of-Mercy/Index-Given-3</t>
  </si>
  <si>
    <t>/ringwoodnorth/Admin</t>
  </si>
  <si>
    <t>/ringwoodnorth/John-the-Beloved</t>
  </si>
  <si>
    <t>/ringwoodnorth/Mass-Times/Weekly-Services/ctl/Edit/mid/9537?popUp=true</t>
  </si>
  <si>
    <t>/ringwoodnorth/Our-Parish/Pastoral-Care</t>
  </si>
  <si>
    <t>/ringwoodnorth/Our-Parish/Stewardship</t>
  </si>
  <si>
    <t>/ringwoodnorth/Parish-Groups/Evening-Meditation</t>
  </si>
  <si>
    <t>/holyspirit/Admin/File-Management?folderId=1245&amp;view=gridview&amp;pageSize=10</t>
  </si>
  <si>
    <t>/holyspirit/My-Login?returnurl=/holyspirit/</t>
  </si>
  <si>
    <t>/holyspirit/My-Login?returnurl=/holyspirit/The-Spirit-Magazine</t>
  </si>
  <si>
    <t>/holyspirit/News-Events/Pastoral-Letter-Euthanasia</t>
  </si>
  <si>
    <t>/holyspirit/Our-Parish/Reflections/Article/22142/Pastoral-Letter-of-Archbishop-Denis-Hart-Lent-2018-Repent-and-believe-the-good</t>
  </si>
  <si>
    <t>/holyspirit/Parish-Groups/Marian-Cenacle-of-prayer-for-Priests</t>
  </si>
  <si>
    <t>/holyspirit/Parish-Groups/Parish-Groups/Altar-Servers</t>
  </si>
  <si>
    <t>/holyspirit/Year-of-Mercy/Wall-of-Mercy/Index-Family-2</t>
  </si>
  <si>
    <t>/ringwoodnorth/Admin/File-Management?folderId=1054&amp;view=gridview&amp;pageSize=10</t>
  </si>
  <si>
    <t>/ringwoodnorth/Parish-Groups/Choir</t>
  </si>
  <si>
    <t>/ringwoodnorth/Trivia-Night-7th-August-2015</t>
  </si>
  <si>
    <t>/ringwoodnorth/Year-of-Mercy</t>
  </si>
  <si>
    <t>/holyspirit/Admin/File-Management</t>
  </si>
  <si>
    <t>/holyspirit/Admin/Site-Settings</t>
  </si>
  <si>
    <t>/holyspirit/Home/ctl/Edit/mid/9437?popUp=true</t>
  </si>
  <si>
    <t>/holyspirit/Parish-Groups/Parish-Groups/holyspirit/ParishGroups/ParishRosters</t>
  </si>
  <si>
    <t>/holyspirit/Privacy-Policy</t>
  </si>
  <si>
    <t>/holyspirit/The-Word-Newsletter/ctl/Edit/mid/9637?popUp=true</t>
  </si>
  <si>
    <t>/holyspirit/Year-of-Mercy/Wall-of-Mercy/Index-Family-5</t>
  </si>
  <si>
    <t>/holyspirit/Year-of-Mercy/Wall-of-Mercy/Index-Given-4</t>
  </si>
  <si>
    <t>/holyspirit/Year-of-Mercy/Wall-of-Mercy/Index-Given-7</t>
  </si>
  <si>
    <t>/ringwoodnorth/Advent-Week-1-Hope</t>
  </si>
  <si>
    <t>/ringwoodnorth/Fete-News</t>
  </si>
  <si>
    <t>/ringwoodnorth/News-Events</t>
  </si>
  <si>
    <t>/ringwoodnorth/News-Events/Our-Daily-Journey-to-Emmaus</t>
  </si>
  <si>
    <t>/ringwoodnorth/Parish-Groups/Prayer-Group</t>
  </si>
  <si>
    <t>/ringwoodnorth/Parish-Groups/State-Youth-Games-YL</t>
  </si>
  <si>
    <t>/holyspirit/Mass-Times/Christmas-Services/ctl/Edit/mid/10332?popUp=true</t>
  </si>
  <si>
    <t>/holyspirit/Mass-Times/Easter-Services/Mass-of-the-Last-Supper-HT-2015-04-02</t>
  </si>
  <si>
    <t>/holyspirit/Mass-Times/Weekly-Services/ctl/Edit/mid/9537?popUp=true</t>
  </si>
  <si>
    <t>/holyspirit/My-Login?returnurl=/holyspirit/The-Word-Newsletter</t>
  </si>
  <si>
    <t>/holyspirit/Our-Parish/Parish-Group-Reports/ctl/Edit/mid/9536?popUp=true</t>
  </si>
  <si>
    <t>/holyspirit/The-Spirit-Magazine/ctl/Edit/mid/9636?popUp=true</t>
  </si>
  <si>
    <t>/holyspirit/Year-of-Mercy/Wall-of-Mercy/Index-Family-7</t>
  </si>
  <si>
    <t>/holyspirit/Year-of-Mercy/Wall-of-Mercy/Index-Given-5</t>
  </si>
  <si>
    <t>/holyspirit/Year-of-Mercy/Wall-of-Mercy/Index-Given-6</t>
  </si>
  <si>
    <t>/holyspirit/Year-of-Mercy/Wall-of-Mercy/Index-Given-8</t>
  </si>
  <si>
    <t>/ringwoodnorth/News-Events/Lift-Up-The-Cross-Of-Christ</t>
  </si>
  <si>
    <t>/ringwoodnorth/News-Events/PPC-Renewal</t>
  </si>
  <si>
    <t>/ringwoodnorth/Parish-Groups/Parish-House-Wed-Morning-Group</t>
  </si>
  <si>
    <t>/holyspirit/Admin/File-Management?folderId=9881&amp;view=gridview&amp;pageSize=10</t>
  </si>
  <si>
    <t>/holyspirit/Divine-Renovation/ctl/Edit/mid/11057?popUp=true</t>
  </si>
  <si>
    <t>/holyspirit/News-Events/PPC-Renewal</t>
  </si>
  <si>
    <t>/holyspirit/Our-Parish/Parish-Calendar/ctl/Edit/mid/9490?popUp=true</t>
  </si>
  <si>
    <t>/holyspirit/Our-Parish/Reflections?Page=2</t>
  </si>
  <si>
    <t>/holyspirit/Our-Parish/Reflections/Article/20910/God-is-Our-Pilot</t>
  </si>
  <si>
    <t>/holyspirit/Our-Parish/Reflections/Article/21792/The-Assumption-of-Mary</t>
  </si>
  <si>
    <t>/holyspirit/Our-Parish/Reflections/Article/21973/Remember-in-November</t>
  </si>
  <si>
    <t>/holyspirit/Year-of-Mercy/Wall-of-Mercy/Index-Family-6</t>
  </si>
  <si>
    <t>/ringwoodnorth/Advent-Week-4-Peace</t>
  </si>
  <si>
    <t>/ringwoodnorth/Year-of-Mercy/Wall-of-Mercy</t>
  </si>
  <si>
    <t>/holyspirit/Admin/File-Management?folderId=9945&amp;view=gridview&amp;pageSize=10</t>
  </si>
  <si>
    <t>/holyspirit/Mass-Times/Christmas-Services/An-Unexpected-Christmas-YouTube</t>
  </si>
  <si>
    <t>/holyspirit/Mass-Times/Easter-Services/ctl/Edit/mid/6092?popUp=true</t>
  </si>
  <si>
    <t>/holyspirit/Mass-Times/Easter-Services/Easter-Vigil-Day-Image-Gallery</t>
  </si>
  <si>
    <t>/holyspirit/My-Login?returnurl=/holyspirit/Our-Parish/Reflections</t>
  </si>
  <si>
    <t>/holyspirit/Our-Parish/Reflections/Article/21555/Wishing-you-a-Happy-Easter</t>
  </si>
  <si>
    <t>/holyspirit/Our-Parish/Reflections/Article/22297/Farewell-from-Father-Shibu-Joseph</t>
  </si>
  <si>
    <t>/holyspirit/Parish-Groups/Sports-Mass</t>
  </si>
  <si>
    <t>/holyspirit/Parish-Groups/Winter-Warmer-Mass</t>
  </si>
  <si>
    <t>/holyspirit/The-Spirit-Magazine/mid/10205/ctl/admin/view/Articles</t>
  </si>
  <si>
    <t>/holyspirit/The-Spirit-Magazine/mid/10205/ctl/ArticleEdit/Article/0/return/687474703a2f2f7777772e63616d2e6f72672e61752f686f6c797370697269742f5468652d5370697269742d4d6167617a696e65</t>
  </si>
  <si>
    <t>/holyspirit/Year-of-Mercy/Wall-of-Mercy/holyspirit/Year-of-Mercy/Wall-of-Mercy</t>
  </si>
  <si>
    <t>/holyspirit/Year-of-Mercy/Wall-of-Mercy/Index-Family-3</t>
  </si>
  <si>
    <t>/holyspirit/Year-of-Mercy/Year-of-Mercy-Video</t>
  </si>
  <si>
    <t>/ringwoodnorth/Advent-Week-3-Joy</t>
  </si>
  <si>
    <t>/ringwoodnorth/Mass-Times/Christmas-Services/ctl/Edit/mid/10332?popUp=true</t>
  </si>
  <si>
    <t>/ringwoodnorth/new-parishioners</t>
  </si>
  <si>
    <t>/ringwoodnorth/our-parish/our-parish-past-and-present</t>
  </si>
  <si>
    <t>/ringwoodnorth/our-parish/parish-calendar</t>
  </si>
  <si>
    <t>/ringwoodnorth/our-parish/parish-group-reports</t>
  </si>
  <si>
    <t>/ringwoodnorth/our-parish/parish-pastoral-council</t>
  </si>
  <si>
    <t>/ringwoodnorth/our-parish/pastoral-care</t>
  </si>
  <si>
    <t>/ringwoodnorth/our-parish/reflections</t>
  </si>
  <si>
    <t>/ringwoodnorth/our-parish/stewardship</t>
  </si>
  <si>
    <t>/ringwoodnorth/Parish-Groups/Christian-Meditation</t>
  </si>
  <si>
    <t>/ringwoodnorth/parish-groups/parish-groups</t>
  </si>
  <si>
    <t>/ringwoodnorth/The-Spirit-Magazine/Spirit-Magazine-Registration/Confirmation</t>
  </si>
  <si>
    <t>/holyspirit/Admin/File-Management?folderId=1054&amp;view=gridview&amp;pageSize=10</t>
  </si>
  <si>
    <t>/holyspirit/Admin/File-Management?folderId=1103&amp;view=gridview&amp;pageSize=10</t>
  </si>
  <si>
    <t>/holyspirit/Admin/File-Management?folderId=1103&amp;view=gridview&amp;pageSize=50</t>
  </si>
  <si>
    <t>/holyspirit/Home/ctl/Edit/mid/9295?popUp=true</t>
  </si>
  <si>
    <t>/holyspirit/Lawry-Camino-2015</t>
  </si>
  <si>
    <t>/holyspirit/Mass-Times/Easter-Services/Easter-Saturday-Vigil-2015-04-04</t>
  </si>
  <si>
    <t>/holyspirit/My-Login?returnurl=/holyspirit/Our-Parish/Parish-Calendar</t>
  </si>
  <si>
    <t>/holyspirit/Our-Parish/Stewardship/Parish-Stewardship-Meeting-Invitation</t>
  </si>
  <si>
    <t>/holyspirit/Parish-Groups/St-Vincent-de-Paul-Society/How-Vinnies-Can-Help-YouTube/ctl/Edit/mid/10308?popUp=true</t>
  </si>
  <si>
    <t>/holyspirit/The-Spirit-Magazine-Copy/ctl/Edit/mid/13296?popUp=true</t>
  </si>
  <si>
    <t>/holyspirit/Website-Policy</t>
  </si>
  <si>
    <t>/ringwoodnorth/Admin/File-Management?folderId=1119&amp;view=gridview&amp;pageSize=10</t>
  </si>
  <si>
    <t>/ringwoodnorth/Advent-Week-2-Love</t>
  </si>
  <si>
    <t>/ringwoodnorth/mass-times/christmas-services</t>
  </si>
  <si>
    <t>/ringwoodnorth/Mass-Times/Easter-Services/Mass-of-the-Last-Supper-HT-2015-04-02</t>
  </si>
  <si>
    <t>/ringwoodnorth/mass-times/weekly-services</t>
  </si>
  <si>
    <t>/ringwoodnorth/My-Login?returnurl=/ringwoodnorth/</t>
  </si>
  <si>
    <t>/ringwoodnorth/News-Events/PPC-Christmas-Message-2016</t>
  </si>
  <si>
    <t>/ringwoodnorth/Our-Parish/Pastoral-Care/Pastoral-Associate</t>
  </si>
  <si>
    <t>/ringwoodnorth/Our-Parish/Reflections/mid/9453/ctl/admin/view/Articles</t>
  </si>
  <si>
    <t>/ringwoodnorth/Parish-Groups/Parish-Groups/ctl/Edit/mid/9502?popUp=true</t>
  </si>
  <si>
    <t>/ringwoodnorth/Parish-Groups/Prep-Welcome-Mass</t>
  </si>
  <si>
    <t>/ringwoodnorth/Parish-Groups/Sunday-Home-Communion-Ministry</t>
  </si>
  <si>
    <t>/holyspirit/Admin/File-Management?folderId=1062&amp;view=gridview&amp;pageSize=10</t>
  </si>
  <si>
    <t>/holyspirit/Advent-Week-3-Joy/ctl/Edit/mid/10315?popUp=true</t>
  </si>
  <si>
    <t>/holyspirit/Advent-Week-4-peace</t>
  </si>
  <si>
    <t>/holyspirit/Collection-Notice</t>
  </si>
  <si>
    <t>/holyspirit/Contact-Us/ctl/Edit/mid/6091?popUp=true</t>
  </si>
  <si>
    <t>/holyspirit/Home/ctl/Module/ModuleId/9295?ReturnURL=/holyspirit/&amp;popUp=true</t>
  </si>
  <si>
    <t>/holyspirit/My-Login?returnurl=/holyspirit</t>
  </si>
  <si>
    <t>/holyspirit/My-Login?returnurl=/holyspirit/Mass-Times/Easter-Services</t>
  </si>
  <si>
    <t>/holyspirit/Our-Parish/Reflections/Article/20686/He-is-alive</t>
  </si>
  <si>
    <t>/holyspirit/Parish-Groups/Prayer-Group/ctl/Edit/mid/9607?popUp=true</t>
  </si>
  <si>
    <t>/holyspirit/Parish-Groups/St-Vincent-de-Paul-Society/How-Vinnies-Can-Help-YouTube/ctl/Module/ModuleId/10308?ReturnURL=/holyspirit/Parish-Groups/St-Vincent-de-Paul-Society/How-Vinnies-Can-Help-YouTube&amp;popUp=true</t>
  </si>
  <si>
    <t>/holyspirit/The-Spirit-Magazine/mid/10205/ctl/ArticleEdit/Article/0/return/68747470733a2f2f7777772e63616d2e6f72672e61752f686f6c797370697269742f5468652d5370697269742d4d6167617a696e65</t>
  </si>
  <si>
    <t>/holyspirit/The-Spirit-Magazine/mid/10205/ctl/ArticleEdit/Article/22207/return/68747470733a2f2f7777772e63616d2e6f72672e61752f686f6c797370697269742f5468652d5370697269742d4d6167617a696e65</t>
  </si>
  <si>
    <t>/holyspirit/The-Word-Newsletter/ctl/Edit/mid/9294?popUp=true</t>
  </si>
  <si>
    <t>/holyspirit/Year-of-Mercy/Wall-of-Mercy/Index-Plaques-99</t>
  </si>
  <si>
    <t>/ringwoodnorth/mass-times/easter-services</t>
  </si>
  <si>
    <t>/ringwoodnorth/My-Login?returnurl=/ringwoodnorth/Admin/Pages</t>
  </si>
  <si>
    <t>/ringwoodnorth/My-Login/ctl/SendPassword?returnurl=https://www.cam.org.au/ringwoodnorth/My-Login&amp;popUp=true</t>
  </si>
  <si>
    <t>/ringwoodnorth/Parish-Groups/Little-Spirits-Playgroup/ctl/Edit/mid/9600?popUp=true</t>
  </si>
  <si>
    <t>/ringwoodnorth/Parish-Groups/Sports-Mass</t>
  </si>
  <si>
    <t>/ringwoodnorth/Parish-Groups/State-Youth-Games-YL/ctl/Edit/mid/9619?popUp=true</t>
  </si>
  <si>
    <t>/ringwoodnorth/Parish-Groups/Winter-Warmer-Mass</t>
  </si>
  <si>
    <t>/ringwoodnorth/sacraments/baptism</t>
  </si>
  <si>
    <t>/ringwoodnorth/Year-of-Mercy/Year-of-Mercy-Video</t>
  </si>
  <si>
    <t>Trend</t>
  </si>
  <si>
    <t>AGM 2019 Parish Website, Usage Details (Google Analytics)</t>
  </si>
  <si>
    <t>01/05/18 - 30/04/19</t>
  </si>
  <si>
    <t>Number of sessions per user (average)</t>
  </si>
  <si>
    <t># 20180501-20190430</t>
  </si>
  <si>
    <t>/holyspirit/News-Events/Alpha-2019</t>
  </si>
  <si>
    <t>/index.html</t>
  </si>
  <si>
    <t>/holyspirit/Child-Safety-Policy</t>
  </si>
  <si>
    <t>/holyspirit/Divine-Renovation/Parish-meeting-with-Ron-Huntly</t>
  </si>
  <si>
    <t>/ringwoodnorth/Our-Parish/Reflections/Article/22336/Hello-and-Happy-Mothers-Day</t>
  </si>
  <si>
    <t>/ringwoodnorth/Child-Safety-Policy</t>
  </si>
  <si>
    <t>/holyspirit/News-Events/Confirmation-July-2018</t>
  </si>
  <si>
    <t>/ringwoodnorth/Our-Parish/Reflections/Article/22336/Reflection-from-the-Annual-Clergy-Conference-held-at-Torquay-June-2018</t>
  </si>
  <si>
    <t>/holyspirit/News-Events/Alpha-2019/Confirmation</t>
  </si>
  <si>
    <t>/holyspirit/Our-Parish/Reflections/Article/22336/site-maps</t>
  </si>
  <si>
    <t>/holyspirit/Child-Safety-Policy/Child-Safety-Policy</t>
  </si>
  <si>
    <t>/holyspirit/Our-Parish/Parish-Management</t>
  </si>
  <si>
    <t>/holyspirit/Our-Parish/Reflections/Article/22336/Hello-and-Happy-Mothers-Day</t>
  </si>
  <si>
    <t>/ringwoodnorth/Our-Parish/Reflections/Article/22716/Advent-2018-A-prayer-for-true-freedom-and-peace</t>
  </si>
  <si>
    <t>/ringwoodnorth/Child-Safety-Policy/ctl/Edit/mid/14003?popUp=true</t>
  </si>
  <si>
    <t>/holyspirit/News-Events/Alpha-2019/ctl/Edit/mid/14374?popUp=true</t>
  </si>
  <si>
    <t>/holyspirit/News-Events/Year-of-Youth</t>
  </si>
  <si>
    <t>/holyspirit/Contact-Us/ctl/Edit/mid/6380?popUp=true</t>
  </si>
  <si>
    <t>/holyspirit/News-Events/Winter-Shelter</t>
  </si>
  <si>
    <t>/holyspirit/site-maps</t>
  </si>
  <si>
    <t>/ringwoodnorth/News-Events/Confirmation-July-2018</t>
  </si>
  <si>
    <t>/holyspirit/Child-Safety-Policy/Child-Safety-Code-of-Conduct</t>
  </si>
  <si>
    <t>/holyspirit/Mass-Times/Forgiveness-Service-Booklets/mid/11040/ctl/ArticleEdit/Article/21262/return/68747470733a2f2f7777772e63616d2e6f72672e61752f686f6c797370697269742f4d6173732d54696d65732f466f72676976656e6573732d536572766963652d426f6f6b6c657473</t>
  </si>
  <si>
    <t>/holyspirit/Mass-Times/Forgiveness-Service-Booklets/mid/11040/ctl/ArticleEdit/Article/21498/return/68747470733a2f2f7777772e63616d2e6f72672e61752f686f6c797370697269742f4d6173732d54696d65732f466f72676976656e6573732d536572766963652d426f6f6b6c657473</t>
  </si>
  <si>
    <t>/holyspirit/Our-Parish/Reflections/Article/22336/Reflection-from-the-Annual-Clergy-Conference-held-at-Torquay-June-2018</t>
  </si>
  <si>
    <t>/holyspirit/Our-Parish/Reflections/Article/22852/Lent-a-time-to-pray-fast-and-do-penance</t>
  </si>
  <si>
    <t>/holyspirit/Divine-Renovation/Parish-meeting-with-Ron-Huntly/ctl/Edit/mid/13634?popUp=true</t>
  </si>
  <si>
    <t>/holyspirit/Our-Parish/Reflections/mid/9453/ctl/ArticleEdit/Article/22336/return/68747470733a2f2f7777772e63616d2e6f72672e61752f686f6c797370697269742f4f75722d5061726973682f5265666c656374696f6e73</t>
  </si>
  <si>
    <t>/holyspirit/Our-Parish/Reflections/mid/9453/ctl/ArticleEdit/Article/22716/return/68747470733a2f2f7777772e63616d2e6f72672e61752f686f6c797370697269742f4f75722d5061726973682f5265666c656374696f6e73</t>
  </si>
  <si>
    <t>/holyspirit/Mass-Times/Easter-Services/Easter-Vigil-Day-Image-Gallery/Test</t>
  </si>
  <si>
    <t>/holyspirit/News-Events/Alpha-2019/holyspirit/News-Events/Alpha-2019</t>
  </si>
  <si>
    <t>/holyspirit/Our-Parish/Parish-Management/ctl/Edit/mid/14384?popUp=true</t>
  </si>
  <si>
    <t>/holyspirit/Our-Parish/Reflections/Article/22716/Advent-2018-A-prayer-for-true-freedom-and-peace</t>
  </si>
  <si>
    <t>/holyspirit/Our-Parish/Reflections/mid/9453/ctl/ArticleEdit/Article/22852/return/68747470733a2f2f7777772e63616d2e6f72672e61752f686f6c797370697269742f4f75722d5061726973682f5265666c656374696f6e73</t>
  </si>
  <si>
    <t>/ringwoodnorth/Our-Parish/Reflections/Article/22852/Lent-a-time-to-pray-fast-and-do-penance</t>
  </si>
  <si>
    <t>/holyspirit/Child-Safety-Policy/Child-Safety-Code-of-Conduct/ctl/Edit/mid/14382?popUp=true</t>
  </si>
  <si>
    <t>/holyspirit/Child-Safety-Policy/Child-Safety-Policy/ctl/Edit/mid/14383?popUp=true</t>
  </si>
  <si>
    <t>/holyspirit/Our-Parish/Reflections/Article/22918/Easter-New-Life-New-Hope</t>
  </si>
  <si>
    <t>/ringwoodnorth/News-Events/Year-of-Youth</t>
  </si>
  <si>
    <t>/holyspirit/Our-Parish/Reflections/Article/20067/October-the-Month-of-the-Rosary</t>
  </si>
  <si>
    <t>/holyspirit/Our-Parish/Reflections/Article/21240/site-maps</t>
  </si>
  <si>
    <t>/ringwoodnorth/Admin/File-Management?folderId=12463&amp;view=gridview&amp;pageSize=10</t>
  </si>
  <si>
    <t>/ringwoodnorth/Our-Parish/Reflections/Article/22918/Easter-New-Life-New-Hope</t>
  </si>
  <si>
    <t>/holyspirit/Admin/File-Management?folderId=1119&amp;view=gridview&amp;pageSize=10</t>
  </si>
  <si>
    <t>/holyspirit/Admin/File-Management?folderId=12463&amp;view=gridview&amp;pageSize=10</t>
  </si>
  <si>
    <t>/holyspirit/Child-Safety-Policy/ctl/Edit/mid/14003?popUp=true</t>
  </si>
  <si>
    <t>/holyspirit/The-Spirit-Magazine/mid/10205/ctl/ArticleEdit/Article/22849/return/68747470733a2f2f7777772e63616d2e6f72672e61752f686f6c797370697269742f5468652d5370697269742d4d6167617a696e65</t>
  </si>
  <si>
    <t>/ringwoodnorth/Our-Parish/Our-Parish-Past-and-Present/ctl/Edit/mid/9461?popUp=true</t>
  </si>
  <si>
    <t>/ringwoodnorth/Our-Parish/Parish-Management</t>
  </si>
  <si>
    <t>/holyspirit/Child-Safety-Policy/ctl/Tab/action/edit?returnurl=https://www.cam.org.au/holyspirit/Admin/Pages/edittabid/7521/isHost/False&amp;popUp=true</t>
  </si>
  <si>
    <t>/holyspirit/Home/ctl/Edit/mid/9462?popUp=true</t>
  </si>
  <si>
    <t>/holyspirit/Home/ctl/Module/ModuleId/13411?ReturnURL=/holyspirit/&amp;popUp=true</t>
  </si>
  <si>
    <t>/holyspirit/News-Events/Alpha-2019/Confirmation/ctl/Edit/mid/14385?popUp=true</t>
  </si>
  <si>
    <t>/holyspirit/Our-Parish/Pastoral-Care/Pastoral-Associate</t>
  </si>
  <si>
    <t>/holyspirit/Our-Parish/Reflections/Article/19813/Happy-Fathers-Day</t>
  </si>
  <si>
    <t>/ringwoodnorth/Home/ctl/Edit/mid/9288?popUp=true</t>
  </si>
  <si>
    <t>/ringwoodnorth/News-Events/Alpha-2019</t>
  </si>
  <si>
    <t>/ringwoodnorth/Parish-Groups/High-Spirits/ctl/Edit/mid/9595?popUp=true</t>
  </si>
  <si>
    <t>/ringwoodnorth/Parish-Groups/Prep-Parish-Dinners</t>
  </si>
  <si>
    <t>/ringwoodnorth/Website-Policy</t>
  </si>
  <si>
    <t>/holyspirit/Admin/File-Management?folderId=11485&amp;view=gridview&amp;pageSize=10</t>
  </si>
  <si>
    <t>/holyspirit/Admin/File-Management?folderId=9881&amp;view=gridview&amp;pageSize=50</t>
  </si>
  <si>
    <t>/holyspirit/Admin/Search-Engine-SiteMap</t>
  </si>
  <si>
    <t>/holyspirit/Collection-Notice/ctl/Edit/mid/9484?popUp=true</t>
  </si>
  <si>
    <t>/holyspirit/Home/ctl/Edit/mid/11321?popUp=true</t>
  </si>
  <si>
    <t>/holyspirit/Mass-Times/Forgiveness-Service-Booklets/mid/11040/ctl/ArticleEdit/Article/22857/return/68747470733a2f2f7777772e63616d2e6f72672e61752f686f6c797370697269742f4d6173732d54696d65732f466f72676976656e6573732d536572766963652d426f6f6b6c657473</t>
  </si>
  <si>
    <t>/holyspirit/Mass-Times/Weekly-Services/site-maps</t>
  </si>
  <si>
    <t>/holyspirit/My-Login?returnurl=/holyspirit/Contact-Us</t>
  </si>
  <si>
    <t>/holyspirit/My-Login?returnurl=/holyspirit/Mass-Times/Forgiveness-Service-Booklets</t>
  </si>
  <si>
    <t>/holyspirit/My-Login?returnurl=/holyspirit/Our-Parish/Parish-Group-Reports</t>
  </si>
  <si>
    <t>/holyspirit/News-Events/Confirmation-July-2018/ctl/Edit/mid/13660?popUp=true</t>
  </si>
  <si>
    <t>/holyspirit/News-Events/Winter-Shelter/ctl/Edit/mid/14475?popUp=true</t>
  </si>
  <si>
    <t>/holyspirit/News-Events/Winter-Shelter/ctl/Edit/mid/14476?popUp=true</t>
  </si>
  <si>
    <t>/holyspirit/News-Events/Winter-Shelter/ctl/Module/ModuleId/14476?ReturnURL=/holyspirit/News-Events/Winter-Shelter&amp;popUp=true</t>
  </si>
  <si>
    <t>/holyspirit/Our-Parish/Reflections/mid/9453/ctl/ArticleEdit/Article/22918/return/68747470733a2f2f7777772e63616d2e6f72672e61752f686f6c797370697269742f4f75722d5061726973682f5265666c656374696f6e73</t>
  </si>
  <si>
    <t>/holyspirit/Parish-Directory/ctl/Module/ModuleId/14018?ReturnURL=/holyspirit/Parish-Directory&amp;popUp=true</t>
  </si>
  <si>
    <t>/holyspirit/Parish-Groups/Parish-Groups/ctl/Edit/mid/10348?popUp=true</t>
  </si>
  <si>
    <t>/holyspirit/Parish-Groups/Parish-Groups/ctl/Module/ModuleId/14011?ReturnURL=/holyspirit/Parish-Groups/Parish-Groups&amp;popUp=true</t>
  </si>
  <si>
    <t>/holyspirit/Parish-Groups/Prep-Parish-Dinners/ctl/Edit/mid/9608?popUp=true</t>
  </si>
  <si>
    <t>/holyspirit/The-Spirit-Magazine/ctl/Module/ModuleId/9449?ReturnURL=/holyspirit/The-Spirit-Magazine&amp;popUp=true</t>
  </si>
  <si>
    <t>/holyspirit/The-Spirit-Magazine/mid/10205/ctl/ArticleEdit/Article/22556/return/68747470733a2f2f7777772e63616d2e6f72672e61752f686f6c797370697269742f5468652d5370697269742d4d6167617a696e65</t>
  </si>
  <si>
    <t>/holyspirit/Website-Policy/ctl/Tab/action/edit?returnurl=https://www.cam.org.au/holyspirit/Admin/Pages/edittabid/5261/isHost/False&amp;popUp=true</t>
  </si>
  <si>
    <t>/ringwoodnorth/Home/ctl/Edit/mid/9293?popUp=true</t>
  </si>
  <si>
    <t>/ringwoodnorth/Mass-Times/Easter-Services/ctl/Edit/mid/6092?popUp=true</t>
  </si>
  <si>
    <t>/ringwoodnorth/My-Login?returnurl=/ringwoodnorth/Parish-Groups/High-Spirits</t>
  </si>
  <si>
    <t>/ringwoodnorth/site-maps</t>
  </si>
  <si>
    <t>/holyspirit/Admin/File-Management?folderId=1062&amp;view=gridview&amp;pageSize=2147483647</t>
  </si>
  <si>
    <t>/holyspirit/Admin/File-Management?folderId=9874&amp;view=gridview&amp;pageSize=10</t>
  </si>
  <si>
    <t>/holyspirit/Admin/File-Management/ctl/FileProperties/mid/11471?ReturnUrl=https://www.cam.org.au/holyspirit/Admin/File-Management&amp;popUp=true&amp;fileId=131304&amp;skinSrc=Portals/_default/Skins/_default/popUpSkin</t>
  </si>
  <si>
    <t>/holyspirit/Home/ctl/Edit/mid/13411?popUp=true</t>
  </si>
  <si>
    <t>/holyspirit/Home/ctl/Module/ModuleId/14388?ReturnURL=/holyspirit/&amp;popUp=true</t>
  </si>
  <si>
    <t>/holyspirit/Mass-Times/Easter-Services/Easter-Saturday-Vigil-2015-04-04/ctl/Edit/mid/10341?popUp=true</t>
  </si>
  <si>
    <t>/holyspirit/Mass-Times/Easter-Services/Easter-Vigil-Day-Image-Gallery/Test/ctl/Edit/mid/14387?popUp=true</t>
  </si>
  <si>
    <t>/holyspirit/Mass-Times/Forgiveness-Service-Booklets/mid/11040/ctl/ArticleEdit/Article/0/return/68747470733a2f2f7777772e63616d2e6f72672e61752f686f6c797370697269742f4d6173732d54696d65732f466f72676976656e6573732d536572766963652d426f6f6b6c657473</t>
  </si>
  <si>
    <t>/holyspirit/Mass-Times/Forgiveness-Service-Booklets/mid/11040/ctl/ArticleEdit/Article/21245/return/68747470733a2f2f7777772e63616d2e6f72672e61752f686f6c797370697269742f4d6173732d54696d65732f466f72676976656e6573732d536572766963652d426f6f6b6c657473</t>
  </si>
  <si>
    <t>/holyspirit/Mass-Times/Forgiveness-Service-Booklets/mid/11040/ctl/ArticleEdit/Article/21247/return/68747470733a2f2f7777772e63616d2e6f72672e61752f686f6c797370697269742f4d6173732d54696d65732f466f72676976656e6573732d536572766963652d426f6f6b6c657473</t>
  </si>
  <si>
    <t>/holyspirit/Mass-Times/Forgiveness-Service-Booklets/mid/11040/ctl/ArticleEdit/Article/22856/return/68747470733a2f2f7777772e63616d2e6f72672e61752f686f6c797370697269742f4d6173732d54696d65732f466f72676976656e6573732d536572766963652d426f6f6b6c657473</t>
  </si>
  <si>
    <t>/holyspirit/Mass-Times/Weekly-Services/ctl/Module/ModuleId/14018?ReturnURL=/holyspirit/Mass-Times/Weekly-Services&amp;popUp=true</t>
  </si>
  <si>
    <t>/holyspirit/Mass-Times/Weekly-Services/ctl/Module/ModuleId/14023?ReturnURL=/holyspirit/Mass-Times/Weekly-Services&amp;popUp=true</t>
  </si>
  <si>
    <t>/holyspirit/My-Login?returnurl=/holyspirit/site-maps</t>
  </si>
  <si>
    <t>/holyspirit/Our-Parish/Parish-Calendar/ctl/Module/ModuleId/13415?ReturnURL=/holyspirit/Our-Parish/Parish-Calendar&amp;popUp=true</t>
  </si>
  <si>
    <t>/holyspirit/Our-Parish/Parish-Calendar/ctl/Module/ModuleId/13416?ReturnURL=/holyspirit/Our-Parish/Parish-Calendar&amp;popUp=true</t>
  </si>
  <si>
    <t>/holyspirit/Our-Parish/Reflections/Article/20277/site-maps</t>
  </si>
  <si>
    <t>/holyspirit/Our-Parish/Reflections/mid/9453/ctl/ArticleEdit/Article/22336/return/68747470733a2f2f7777772e63616d2e6f72672e61752f686f6c797370697269742f</t>
  </si>
  <si>
    <t>/holyspirit/Parish-Groups/Parish-Groups/ctl/Edit/mid/14011?popUp=true</t>
  </si>
  <si>
    <t>/holyspirit/Parish-Groups/Parish-Groups/ctl/Edit/mid/9503?popUp=true</t>
  </si>
  <si>
    <t>/holyspirit/site-maps/ctl/Edit/mid/9462?popUp=true</t>
  </si>
  <si>
    <t>/holyspirit/The-Spirit-Magazine/ctl/Module/ModuleId/13412?ReturnURL=/holyspirit/The-Spirit-Magazine&amp;popUp=true</t>
  </si>
  <si>
    <t>/holyspirit/The-Spirit-Magazine/ctl/Module/ModuleId/13413?ReturnURL=/holyspirit/The-Spirit-Magazine&amp;popUp=true</t>
  </si>
  <si>
    <t>/holyspirit/The-Spirit-Magazine/ctl/Module/ModuleId/13414?ReturnURL=/holyspirit/The-Spirit-Magazine&amp;popUp=true</t>
  </si>
  <si>
    <t>/holyspirit/The-Spirit-Magazine/ctl/Module/ModuleId/14010?ReturnURL=/holyspirit/The-Spirit-Magazine&amp;popUp=true</t>
  </si>
  <si>
    <t>/holyspirit/The-Word-Newsletter/ctl/Edit/mid/13072/ItemID/1201?popUp=true</t>
  </si>
  <si>
    <t>/holyspirit/The-Word-Newsletter/ctl/Edit/mid/13072/ItemID/526?popUp=true</t>
  </si>
  <si>
    <t>/holyspirit/The-Word-Newsletter/ctl/Edit/mid/13072/ItemID/615?popUp=true</t>
  </si>
  <si>
    <t>/ringwoodnorth/Home/ctl/Edit/mid/13413?popUp=true</t>
  </si>
  <si>
    <t>/ringwoodnorth/Home/ctl/Module/ModuleId/9292?ReturnURL=/ringwoodnorth&amp;popUp=true</t>
  </si>
  <si>
    <t>/ringwoodnorth/Our-Parish/Reflections/mid/9453/ctl/ArticleEdit/Article/0/return/68747470733a2f2f7777772e63616d2e6f72672e61752f72696e67776f6f646e6f7274682f4f75722d5061726973682f5265666c656374696f6e73</t>
  </si>
  <si>
    <t>/ringwoodnorth/Our-Parish/Reflections/mid/9453/ctl/ArticleEdit/Article/22336/return/68747470733a2f2f7777772e63616d2e6f72672e61752f72696e67776f6f646e6f7274682f4f75722d5061726973682f5265666c656374696f6e73</t>
  </si>
  <si>
    <t>/ringwoodnorth/Parish-Groups/High-Spirits/ctl/Edit/mid/10272?popUp=true</t>
  </si>
  <si>
    <t>/ringwoodnorth/Parish-Groups/Parish-Groups/holyspirit/ParishGroups/ParishRosters</t>
  </si>
  <si>
    <t>/ringwoodnorth/parish-groups/renovation-holy-spirit</t>
  </si>
  <si>
    <t>/ringwoodnorth/The-Spirit-Magazine?Page=2</t>
  </si>
  <si>
    <t>/ringwoodnorth/The-Spirit-Magazine/Spirit-Magazine-Registration</t>
  </si>
  <si>
    <t>/ringwoodnorth/Website-Policy/ctl/Edit/mid/9483?popUp=true</t>
  </si>
  <si>
    <t>/holyspirit/Admin/File-Management?folderId=1103&amp;view=gridview&amp;pageSize=2147483647</t>
  </si>
  <si>
    <t>/holyspirit/Admin/File-Management?folderId=1119&amp;view=gridview&amp;pageSize=2147483647</t>
  </si>
  <si>
    <t>/holyspirit/Admin/File-Management?folderId=11485&amp;view=gridview&amp;pageSize=2147483647</t>
  </si>
  <si>
    <t>/holyspirit/Admin/File-Management?folderId=11605&amp;view=gridview&amp;pageSize=10</t>
  </si>
  <si>
    <t>/holyspirit/Admin/File-Management?folderId=12303&amp;view=gridview&amp;pageSize=10</t>
  </si>
  <si>
    <t>/holyspirit/Admin/File-Management?folderId=1245&amp;view=gridview&amp;pageSize=2147483647</t>
  </si>
  <si>
    <t>/holyspirit/Admin/File-Management?folderId=12547&amp;view=gridview&amp;pageSize=10</t>
  </si>
  <si>
    <t>/holyspirit/Admin/File-Management?folderId=9875&amp;view=gridview&amp;pageSize=10</t>
  </si>
  <si>
    <t>/holyspirit/Admin/File-Management?folderId=9945&amp;view=gridview&amp;pageSize=50</t>
  </si>
  <si>
    <t>/holyspirit/Admin/GoogleAnalytics</t>
  </si>
  <si>
    <t>/holyspirit/Admin/Search-Admin</t>
  </si>
  <si>
    <t>/holyspirit/Advent-Week-1-Hope/ctl/Edit/mid/10317?popUp=true</t>
  </si>
  <si>
    <t>/holyspirit/Advent-Week-4-Peace/ctl/Edit/mid/10343?popUp=true</t>
  </si>
  <si>
    <t>/holyspirit/Child-Safety-Policy/ctl/Module/ModuleId/14010?ReturnURL=/holyspirit/Child-Safety-Policy&amp;popUp=true</t>
  </si>
  <si>
    <t>/holyspirit/Home/ctl/Edit/mid/14010?popUp=true</t>
  </si>
  <si>
    <t>/holyspirit/Home/ctl/Edit/mid/14011?popUp=true</t>
  </si>
  <si>
    <t>/holyspirit/Home/ctl/Edit/mid/14388?popUp=true</t>
  </si>
  <si>
    <t>/holyspirit/Home/ctl/Edit/mid/9288?popUp=true</t>
  </si>
  <si>
    <t>/holyspirit/Home/ctl/Edit/mid/9294?popUp=true</t>
  </si>
  <si>
    <t>/holyspirit/Home/ctl/Module/ModuleId/10348?ReturnURL=/holyspirit/&amp;popUp=true</t>
  </si>
  <si>
    <t>/holyspirit/Home/ctl/Module/ModuleId/10569?ReturnURL=/holyspirit/&amp;popUp=true</t>
  </si>
  <si>
    <t>/holyspirit/Home/ctl/Module/ModuleId/13415?ReturnURL=/holyspirit/&amp;popUp=true</t>
  </si>
  <si>
    <t>/holyspirit/Home/ctl/Module/ModuleId/14011?ReturnURL=/holyspirit/&amp;popUp=true</t>
  </si>
  <si>
    <t>/holyspirit/Home/ctl/Module/ModuleId/9294?ReturnURL=/holyspirit/&amp;popUp=true</t>
  </si>
  <si>
    <t>/holyspirit/Mass-Times/Easter-Services/Good-Friday-Mass-2015-04-03/ctl/Edit/mid/10340?popUp=true</t>
  </si>
  <si>
    <t>/holyspirit/Mass-Times/Forgiveness-Service-Booklets/mid/11040/ctl/ArticleEdit/Article/21241/return/68747470733a2f2f7777772e63616d2e6f72672e61752f686f6c797370697269742f4d6173732d54696d65732f466f72676976656e6573732d536572766963652d426f6f6b6c657473</t>
  </si>
  <si>
    <t>/holyspirit/Mass-Times/Forgiveness-Service-Booklets/mid/11040/ctl/ArticleEdit/Article/21243/return/68747470733a2f2f7777772e63616d2e6f72672e61752f686f6c797370697269742f4d6173732d54696d65732f466f72676976656e6573732d536572766963652d426f6f6b6c657473</t>
  </si>
  <si>
    <t>/holyspirit/Mass-Times/Forgiveness-Service-Booklets/mid/11040/ctl/ArticleEdit/Article/21246/return/68747470733a2f2f7777772e63616d2e6f72672e61752f686f6c797370697269742f4d6173732d54696d65732f466f72676976656e6573732d536572766963652d426f6f6b6c657473</t>
  </si>
  <si>
    <t>/holyspirit/Mass-Times/Weekly-Services/ctl/Edit/mid/13414?popUp=true</t>
  </si>
  <si>
    <t>/holyspirit/Mass-Times/Weekly-Services/ctl/Edit/mid/14023?popUp=true</t>
  </si>
  <si>
    <t>/holyspirit/Mass-Times/Weekly-Services/ctl/Module/ModuleId/10569?ReturnURL=/holyspirit/Mass-Times/Weekly-Services&amp;popUp=true</t>
  </si>
  <si>
    <t>/holyspirit/My-Login?returnurl=/holyspirit/Admin/File-Management?folderId=11605&amp;view=gridview&amp;pageSize=2147483647</t>
  </si>
  <si>
    <t>/holyspirit/My-Login?returnurl=/holyspirit/Admin/File-Management?folderId=1245&amp;view=gridview&amp;pageSize=2147483647</t>
  </si>
  <si>
    <t>/holyspirit/My-Login?returnurl=/holyspirit/Admin/File-Management?folderId=9881&amp;view=gridview&amp;pageSize=50</t>
  </si>
  <si>
    <t>/holyspirit/My-Login?returnurl=/holyspirit/Child-Safety-Policy</t>
  </si>
  <si>
    <t>/holyspirit/My-Login?returnurl=/holyspirit/Collection-Notice</t>
  </si>
  <si>
    <t>/holyspirit/My-Login?returnurl=/holyspirit/Divine-Renovation</t>
  </si>
  <si>
    <t>/holyspirit/My-Login?returnurl=/holyspirit/Home/ctl/Edit/mid/9437?popUp=true&amp;popUp=true</t>
  </si>
  <si>
    <t>/holyspirit/My-Login?returnurl=/holyspirit/Lawry-Camino-2015</t>
  </si>
  <si>
    <t>/holyspirit/My-Login?returnurl=/holyspirit/Mass-Times/Easter-Services/Easter-Saturday-Vigil-2015-04-04/ctl/Edit/mid/10341?popUp=true&amp;popUp=true</t>
  </si>
  <si>
    <t>/holyspirit/My-Login?returnurl=/holyspirit/Our-Parish/Parish-Management/ctl/Edit/mid/14384?popUp=true&amp;popUp=true</t>
  </si>
  <si>
    <t>/holyspirit/My-Login?returnurl=/holyspirit/Our-Parish/Reflections/ctl/Edit/mid/9449?popUp=true&amp;popUp=true</t>
  </si>
  <si>
    <t>/holyspirit/New-Parishioners/Registration-Submitted</t>
  </si>
  <si>
    <t>/holyspirit/News-Events/Alpha-2019?fbclid=IwAR0icgWkkdoG8H_emFPfNK1VxU5EDSFolu-m6Mr1wt5w-2R0e_B2xfON4xQ</t>
  </si>
  <si>
    <t>/holyspirit/News-Events/Alpha-2019?fbclid=IwAR0rucadDzgZp6xP0b_SLb7oGbUNpzEg0JbtVaHwyiTRwYa8EKvdAQopgN4</t>
  </si>
  <si>
    <t>/holyspirit/News-Events/Alpha-2019?fbclid=IwAR1cRgOWAgtzEtXsq9n2qVK1cH_PVctgABifS0kTglY25Xnl9OTrFDcQdig</t>
  </si>
  <si>
    <t>/holyspirit/News-Events/Alpha-2019?fbclid=IwAR2xkMd0mfUI0EBkr_5K_lkKRc1x4Gi8GjKiwjeRIZbr-kr4lwoVmh0pX2o</t>
  </si>
  <si>
    <t>/holyspirit/News-Events/Alpha-2019?fbclid=IwAR334qrXVIpvFA2kyo9L6hV5ssMtyXx8MtP4u465ci8q5UDjcbxu95FHKSQ</t>
  </si>
  <si>
    <t>/holyspirit/News-Events/Alpha-2019?fbclid=IwAR3xosM-Fjta8nfgqImNGOvmGxyLhYpoEJl2ap6sPFcYsoYVGuXCcDktS1Q</t>
  </si>
  <si>
    <t>/holyspirit/News-Events/Winter-Shelter/ctl/Edit/mid/9443?popUp=true</t>
  </si>
  <si>
    <t>/holyspirit/News-Events/Year-of-Youth/ctl/Edit/mid/13789?popUp=true</t>
  </si>
  <si>
    <t>/holyspirit/Our-Parish/Parish-Calendar/ctl/Edit/mid/10569?popUp=true</t>
  </si>
  <si>
    <t>/holyspirit/Our-Parish/Parish-Calendar/ctl/Edit/mid/13414?popUp=true</t>
  </si>
  <si>
    <t>/holyspirit/Our-Parish/Parish-Calendar/ctl/Edit/mid/13415?popUp=true</t>
  </si>
  <si>
    <t>/holyspirit/Our-Parish/Parish-Calendar/ctl/Edit/mid/13416?popUp=true</t>
  </si>
  <si>
    <t>/holyspirit/Our-Parish/Parish-Management/ctl/Module/ModuleId/14384?ReturnURL=/holyspirit/Our-Parish/Parish-Management&amp;popUp=true</t>
  </si>
  <si>
    <t>/holyspirit/Our-Parish/Parish-Pastoral-Council/ctl/Module/ModuleId/9469?ReturnURL=/holyspirit/Our-Parish/Parish-Pastoral-Council&amp;popUp=true</t>
  </si>
  <si>
    <t>/holyspirit/Our-Parish/Pastoral-Care/ctl/Edit/mid/9535?popUp=true</t>
  </si>
  <si>
    <t>/holyspirit/Our-Parish/Reflections?Page=3</t>
  </si>
  <si>
    <t>/holyspirit/Our-Parish/Reflections/Article/21196/Advent-a-Call-to-Open-Wide-the-Door</t>
  </si>
  <si>
    <t>/holyspirit/Our-Parish/Reflections/ctl/Edit/mid/13412?popUp=true</t>
  </si>
  <si>
    <t>/holyspirit/Our-Parish/Reflections/ctl/Edit/mid/9449?popUp=true</t>
  </si>
  <si>
    <t>/holyspirit/Our-Parish/Reflections/mid/9453/ctl/ArticleEdit/Article/22297/return/68747470733a2f2f7777772e63616d2e6f72672e61752f686f6c797370697269742f4f75722d5061726973682f5265666c656374696f6e73</t>
  </si>
  <si>
    <t>/holyspirit/Parish-Directory/ctl/Edit/mid/13414?popUp=true</t>
  </si>
  <si>
    <t>/holyspirit/Parish-Directory/ctl/Edit/mid/13416?popUp=true</t>
  </si>
  <si>
    <t>/holyspirit/Parish-Directory/ctl/Edit/mid/14018?popUp=true</t>
  </si>
  <si>
    <t>/holyspirit/Parish-Directory/ctl/Edit/mid/9492?popUp=true</t>
  </si>
  <si>
    <t>/holyspirit/Parish-Directory/ctl/Module/ModuleId/13416?ReturnURL=/holyspirit/Parish-Directory&amp;popUp=true</t>
  </si>
  <si>
    <t>/holyspirit/Parish-Groups/Parish-Groups/Baptism</t>
  </si>
  <si>
    <t>/holyspirit/Parish-Groups/Parish-Groups/ctl/Edit/mid/9476?popUp=true</t>
  </si>
  <si>
    <t>/holyspirit/Parish-Groups/Prep-Parish-Dinners/ctl/Module/ModuleId/9608?ReturnURL=/holyspirit/Parish-Groups/Prep-Parish-Dinners&amp;popUp=true</t>
  </si>
  <si>
    <t>/holyspirit/Parish-Groups/Renovation-Holy-Spirit/ctl/Module/ModuleId/13415?ReturnURL=/holyspirit/Parish-Groups/Renovation-Holy-Spirit&amp;popUp=true</t>
  </si>
  <si>
    <t>/holyspirit/Privacy-Policy/ctl/Edit/mid/6631?popUp=true</t>
  </si>
  <si>
    <t>/holyspirit/Sacraments/Baptism?fbclid=IwAR2HgrBUrJTL3z6zZQ-fvFidCmMjpfyBi2MqdYAwDWksyvtPLEez50TOtlA</t>
  </si>
  <si>
    <t>/holyspirit/Sacraments/Baptism?fbclid=IwAR2u5i3iOKAuDwFNiTD1psFxjHkRekhV8AZ-ku4Uu3q3lfBhSiU5PQn36k8</t>
  </si>
  <si>
    <t>/holyspirit/Sacraments/Baptism?fbclid=IwAR3Qga6rutF9Vw4nsqhpUnXd-ReUpVbZ6d-Iqa81hioDp0yrl_McMz8xcGw</t>
  </si>
  <si>
    <t>/holyspirit/Sacraments/Baptism/holyspirit/site-maps</t>
  </si>
  <si>
    <t>/holyspirit/Sacraments/Marriage/ctl/Edit/mid/5997?popUp=true</t>
  </si>
  <si>
    <t>/holyspirit/the-spirit-magazine</t>
  </si>
  <si>
    <t>/holyspirit/The-Spirit-Magazine/Article/22556/Happy-Fathers-Day</t>
  </si>
  <si>
    <t>/holyspirit/The-Spirit-Magazine/ctl/Edit/mid/13412?popUp=true</t>
  </si>
  <si>
    <t>/holyspirit/The-Spirit-Magazine/ctl/Edit/mid/13413?popUp=true</t>
  </si>
  <si>
    <t>/holyspirit/The-Spirit-Magazine/ctl/Edit/mid/13414?popUp=true</t>
  </si>
  <si>
    <t>/holyspirit/The-Spirit-Magazine/ctl/Edit/mid/14010?popUp=true</t>
  </si>
  <si>
    <t>/holyspirit/The-Spirit-Magazine/ctl/Module/ModuleId/13411?ReturnURL=/holyspirit/The-Spirit-Magazine&amp;popUp=true</t>
  </si>
  <si>
    <t>/holyspirit/The-Spirit-Magazine/mid/10205/ctl/ArticleEdit/Article/22376/return/68747470733a2f2f7777772e63616d2e6f72672e61752f686f6c797370697269742f5468652d5370697269742d4d6167617a696e65</t>
  </si>
  <si>
    <t>/holyspirit/The-Spirit-Magazine/mid/10205/ctl/ArticleEdit/Article/22718/return/687474703a2f2f7777772e63616d2e6f72672e61752f686f6c797370697269742f5468652d5370697269742d4d6167617a696e65</t>
  </si>
  <si>
    <t>/holyspirit/The-Spirit-Magazine/mid/10205/ctl/ArticleEdit/Article/22718/return/68747470733a2f2f7777772e63616d2e6f72672e61752f686f6c797370697269742f5468652d5370697269742d4d6167617a696e65</t>
  </si>
  <si>
    <t>/holyspirit/The-Word-Newsletter/ctl/Edit/mid/13072/ItemID/1001?popUp=true</t>
  </si>
  <si>
    <t>/holyspirit/The-Word-Newsletter/ctl/Edit/mid/13072/ItemID/1059?popUp=true</t>
  </si>
  <si>
    <t>/holyspirit/The-Word-Newsletter/ctl/Edit/mid/13072/ItemID/1064?popUp=true</t>
  </si>
  <si>
    <t>/holyspirit/The-Word-Newsletter/ctl/Edit/mid/13072/ItemID/1098?popUp=true</t>
  </si>
  <si>
    <t>/holyspirit/The-Word-Newsletter/ctl/Edit/mid/13072/ItemID/1117?popUp=true</t>
  </si>
  <si>
    <t>/holyspirit/The-Word-Newsletter/ctl/Edit/mid/13072/ItemID/1175?popUp=true</t>
  </si>
  <si>
    <t>/holyspirit/The-Word-Newsletter/ctl/Edit/mid/13072/ItemID/1185?popUp=true</t>
  </si>
  <si>
    <t>/holyspirit/The-Word-Newsletter/ctl/Edit/mid/13072/ItemID/1227?popUp=true</t>
  </si>
  <si>
    <t>/holyspirit/The-Word-Newsletter/ctl/Edit/mid/13072/ItemID/1228?popUp=true</t>
  </si>
  <si>
    <t>/holyspirit/The-Word-Newsletter/ctl/Edit/mid/13072/ItemID/433?popUp=true</t>
  </si>
  <si>
    <t>/holyspirit/The-Word-Newsletter/ctl/Edit/mid/13072/ItemID/436?popUp=true</t>
  </si>
  <si>
    <t>/holyspirit/The-Word-Newsletter/ctl/Edit/mid/13072/ItemID/539?popUp=true</t>
  </si>
  <si>
    <t>/holyspirit/Website-Policy/ctl/Edit/mid/9483?popUp=true</t>
  </si>
  <si>
    <t>/ringwoodnorth/Admin/File-Management?folderId=9881&amp;view=gridview&amp;pageSize=10</t>
  </si>
  <si>
    <t>/ringwoodnorth/Admin/File-Management?folderId=9881&amp;view=gridview&amp;pageSize=2147483647</t>
  </si>
  <si>
    <t>/ringwoodnorth/Advent-Week-2-Love/ctl/Edit/mid/10316?popUp=true</t>
  </si>
  <si>
    <t>/ringwoodnorth/child-safety-policy</t>
  </si>
  <si>
    <t>/ringwoodnorth/Divine-Renovation/Parish-meeting-with-Ron-Huntly</t>
  </si>
  <si>
    <t>/ringwoodnorth/Home/ctl/Edit/mid/13416?popUp=true</t>
  </si>
  <si>
    <t>/ringwoodnorth/Home/ctl/Edit/mid/9292?popUp=true</t>
  </si>
  <si>
    <t>/ringwoodnorth/Home/ctl/Edit/mid/9462?popUp=true</t>
  </si>
  <si>
    <t>/ringwoodnorth/Home/ctl/Module/ModuleId/9293?ReturnURL=/ringwoodnorth/&amp;popUp=true</t>
  </si>
  <si>
    <t>/ringwoodnorth/Home/ctl/Module/ModuleId/9293?ReturnURL=/ringwoodnorth&amp;popUp=true</t>
  </si>
  <si>
    <t>/ringwoodnorth/Links</t>
  </si>
  <si>
    <t>/ringwoodnorth/Mass-Times/Weekly-Services/Weekly-Service</t>
  </si>
  <si>
    <t>/ringwoodnorth/My-Login?returnurl=/ringwoodnorth/Home/ctl/Edit/mid/9293?popUp=true&amp;popUp=true</t>
  </si>
  <si>
    <t>/ringwoodnorth/My-Login?returnurl=/ringwoodnorth/Our-Parish/Our-Parish-Past-and-Present</t>
  </si>
  <si>
    <t>/ringwoodnorth/My-Login?returnurl=/ringwoodnorth/Parish-Groups/State-Youth-Games-YL/ctl/Edit/mid/9619?popUp=true&amp;popUp=true</t>
  </si>
  <si>
    <t>/ringwoodnorth/News-Events/Confirmation-July-2018/ctl/Edit/mid/13660?popUp=true</t>
  </si>
  <si>
    <t>/ringwoodnorth/News-Events/Confirmation-July-2018/ctl/Tab/action/edit?returnurl=https://www.cam.org.au/ringwoodnorth/Admin/Pages/edittabid/7391/isHost/False&amp;popUp=true</t>
  </si>
  <si>
    <t>/ringwoodnorth/News-Events/Winter-Shelter</t>
  </si>
  <si>
    <t>/ringwoodnorth/News-Events/Year-of-Youth/ctl/Edit/mid/13789?popUp=true</t>
  </si>
  <si>
    <t>/ringwoodnorth/Our-Parish/Reflections/Article/20908/The-Feast-of-the-Assumption-of-Mary</t>
  </si>
  <si>
    <t>/ringwoodnorth/Our-Parish/Reflections/ctl/Module/ModuleId/9453?ReturnURL=/ringwoodnorth/Our-Parish/Reflections/Article/22336/Reflection-from-the-Annual-Clergy-Conference-held-at-Torquay-June-2018&amp;popUp=true</t>
  </si>
  <si>
    <t>/ringwoodnorth/Parish-Groups/State-Youth-Games-YL/ctl/Edit/mid/10309?popUp=true</t>
  </si>
  <si>
    <t>/ringwoodnorth/Parish-Groups/State-Youth-Games-YL/ctl/Tab/action/edit/activeTab/settingTab?popUp=true</t>
  </si>
  <si>
    <t>/search?q=cache:pt9zcZTtKVgJ:https://www.cam.org.au/holyspirit/Advent-Week-1-Hope+&amp;cd=25&amp;hl=en&amp;ct=clnk&amp;gl=in</t>
  </si>
  <si>
    <t>/search?q=cache:WF-90UYIVxUJ:https://www.cam.org.au/holyspirit/Mass-Times/Easter-Services+&amp;cd=1&amp;hl=en&amp;ct=clnk&amp;gl=au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</si>
</sst>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2" fillId="0" borderId="1" xfId="0" applyFont="1" applyBorder="1" applyAlignment="1">
      <alignment horizontal="right"/>
    </xf>
    <xf numFmtId="165" fontId="0" fillId="0" borderId="0" xfId="0" applyNumberFormat="1"/>
    <xf numFmtId="3" fontId="0" fillId="0" borderId="1" xfId="0" applyNumberFormat="1" applyBorder="1"/>
    <xf numFmtId="14" fontId="0" fillId="0" borderId="1" xfId="0" applyNumberFormat="1" applyBorder="1"/>
    <xf numFmtId="0" fontId="2" fillId="0" borderId="0" xfId="0" applyFont="1" applyBorder="1" applyAlignment="1">
      <alignment horizontal="right"/>
    </xf>
    <xf numFmtId="10" fontId="0" fillId="0" borderId="0" xfId="0" applyNumberFormat="1" applyBorder="1"/>
    <xf numFmtId="9" fontId="0" fillId="0" borderId="0" xfId="1" applyFont="1" applyBorder="1"/>
    <xf numFmtId="0" fontId="2" fillId="0" borderId="2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1" xfId="0" applyFont="1" applyFill="1" applyBorder="1"/>
    <xf numFmtId="0" fontId="5" fillId="0" borderId="0" xfId="0" applyFont="1"/>
    <xf numFmtId="0" fontId="6" fillId="0" borderId="0" xfId="0" applyFont="1"/>
    <xf numFmtId="9" fontId="0" fillId="0" borderId="1" xfId="1" applyFon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9" fontId="2" fillId="0" borderId="1" xfId="1" applyFont="1" applyBorder="1" applyAlignment="1">
      <alignment horizontal="right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/>
    <xf numFmtId="0" fontId="2" fillId="2" borderId="0" xfId="0" applyFont="1" applyFill="1" applyBorder="1" applyAlignment="1">
      <alignment horizontal="right"/>
    </xf>
    <xf numFmtId="10" fontId="0" fillId="2" borderId="0" xfId="0" applyNumberFormat="1" applyFill="1" applyBorder="1"/>
    <xf numFmtId="3" fontId="0" fillId="0" borderId="1" xfId="0" applyNumberFormat="1" applyBorder="1" applyAlignment="1">
      <alignment horizontal="right"/>
    </xf>
    <xf numFmtId="20" fontId="0" fillId="0" borderId="1" xfId="1" applyNumberFormat="1" applyFont="1" applyBorder="1"/>
    <xf numFmtId="9" fontId="2" fillId="0" borderId="3" xfId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10" fontId="0" fillId="0" borderId="1" xfId="0" applyNumberFormat="1" applyBorder="1" applyAlignment="1">
      <alignment horizontal="right"/>
    </xf>
    <xf numFmtId="9" fontId="2" fillId="0" borderId="1" xfId="1" applyFont="1" applyFill="1" applyBorder="1" applyAlignment="1">
      <alignment horizontal="right"/>
    </xf>
    <xf numFmtId="3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10" fontId="0" fillId="0" borderId="0" xfId="0" applyNumberFormat="1" applyBorder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3" fontId="0" fillId="0" borderId="0" xfId="0" applyNumberFormat="1"/>
    <xf numFmtId="21" fontId="0" fillId="0" borderId="0" xfId="0" applyNumberFormat="1"/>
    <xf numFmtId="10" fontId="0" fillId="0" borderId="0" xfId="0" applyNumberFormat="1"/>
    <xf numFmtId="0" fontId="2" fillId="0" borderId="1" xfId="0" applyFont="1" applyBorder="1" applyAlignment="1">
      <alignment horizontal="center"/>
    </xf>
    <xf numFmtId="0" fontId="9" fillId="0" borderId="0" xfId="2"/>
    <xf numFmtId="4" fontId="0" fillId="0" borderId="1" xfId="1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1" xfId="0" applyNumberFormat="1" applyBorder="1"/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0" xfId="0" applyBorder="1"/>
    <xf numFmtId="0" fontId="2" fillId="0" borderId="7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1" xfId="0" applyBorder="1" applyAlignment="1"/>
    <xf numFmtId="0" fontId="2" fillId="0" borderId="1" xfId="0" applyFont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Users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Analytics'!$A$5</c:f>
              <c:strCache>
                <c:ptCount val="1"/>
                <c:pt idx="0">
                  <c:v>Users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Analytics'!$E$7:$E$12</c:f>
              <c:numCache>
                <c:formatCode>#,##0</c:formatCode>
                <c:ptCount val="6"/>
                <c:pt idx="0">
                  <c:v>3555</c:v>
                </c:pt>
                <c:pt idx="1">
                  <c:v>5016</c:v>
                </c:pt>
                <c:pt idx="2">
                  <c:v>5605</c:v>
                </c:pt>
                <c:pt idx="3">
                  <c:v>5448</c:v>
                </c:pt>
                <c:pt idx="4">
                  <c:v>4787</c:v>
                </c:pt>
                <c:pt idx="5">
                  <c:v>5906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34688"/>
        <c:axId val="137310208"/>
      </c:lineChart>
      <c:catAx>
        <c:axId val="137234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7310208"/>
        <c:crosses val="autoZero"/>
        <c:auto val="1"/>
        <c:lblAlgn val="ctr"/>
        <c:lblOffset val="100"/>
        <c:noMultiLvlLbl val="0"/>
      </c:catAx>
      <c:valAx>
        <c:axId val="137310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7234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Easter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Easter Peak Day</c:v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Analytics'!$F$92:$F$97</c:f>
              <c:numCache>
                <c:formatCode>General</c:formatCode>
                <c:ptCount val="6"/>
                <c:pt idx="0">
                  <c:v>111</c:v>
                </c:pt>
                <c:pt idx="1">
                  <c:v>160</c:v>
                </c:pt>
                <c:pt idx="2">
                  <c:v>115</c:v>
                </c:pt>
                <c:pt idx="3">
                  <c:v>86</c:v>
                </c:pt>
                <c:pt idx="4">
                  <c:v>103</c:v>
                </c:pt>
                <c:pt idx="5">
                  <c:v>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28576"/>
        <c:axId val="149530112"/>
      </c:lineChart>
      <c:catAx>
        <c:axId val="149528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9530112"/>
        <c:crosses val="autoZero"/>
        <c:auto val="1"/>
        <c:lblAlgn val="ctr"/>
        <c:lblOffset val="100"/>
        <c:noMultiLvlLbl val="0"/>
      </c:catAx>
      <c:valAx>
        <c:axId val="14953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52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Christmas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Christmas Peak Day</c:v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Analytics'!$F$104:$F$109</c:f>
              <c:numCache>
                <c:formatCode>General</c:formatCode>
                <c:ptCount val="6"/>
                <c:pt idx="0">
                  <c:v>163</c:v>
                </c:pt>
                <c:pt idx="1">
                  <c:v>210</c:v>
                </c:pt>
                <c:pt idx="2">
                  <c:v>271</c:v>
                </c:pt>
                <c:pt idx="3">
                  <c:v>245</c:v>
                </c:pt>
                <c:pt idx="4">
                  <c:v>154</c:v>
                </c:pt>
                <c:pt idx="5">
                  <c:v>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98272"/>
        <c:axId val="149851136"/>
      </c:lineChart>
      <c:catAx>
        <c:axId val="149798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49851136"/>
        <c:crosses val="autoZero"/>
        <c:auto val="1"/>
        <c:lblAlgn val="ctr"/>
        <c:lblOffset val="100"/>
        <c:noMultiLvlLbl val="0"/>
      </c:catAx>
      <c:valAx>
        <c:axId val="14985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798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Easter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Analytics'!$F$113:$F$118</c:f>
              <c:strCache>
                <c:ptCount val="1"/>
                <c:pt idx="0">
                  <c:v>101 146 97 78 89 95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Analytics'!$F$92:$F$97</c:f>
              <c:numCache>
                <c:formatCode>General</c:formatCode>
                <c:ptCount val="6"/>
                <c:pt idx="0">
                  <c:v>111</c:v>
                </c:pt>
                <c:pt idx="1">
                  <c:v>160</c:v>
                </c:pt>
                <c:pt idx="2">
                  <c:v>115</c:v>
                </c:pt>
                <c:pt idx="3">
                  <c:v>86</c:v>
                </c:pt>
                <c:pt idx="4">
                  <c:v>103</c:v>
                </c:pt>
                <c:pt idx="5">
                  <c:v>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87904"/>
        <c:axId val="166068608"/>
      </c:lineChart>
      <c:catAx>
        <c:axId val="165787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66068608"/>
        <c:crosses val="autoZero"/>
        <c:auto val="1"/>
        <c:lblAlgn val="ctr"/>
        <c:lblOffset val="100"/>
        <c:noMultiLvlLbl val="0"/>
      </c:catAx>
      <c:valAx>
        <c:axId val="166068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787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Desktop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Analytics'!$A$135</c:f>
              <c:strCache>
                <c:ptCount val="1"/>
                <c:pt idx="0">
                  <c:v>Desktop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Analytics'!$E$136:$E$141</c:f>
              <c:numCache>
                <c:formatCode>#,##0</c:formatCode>
                <c:ptCount val="6"/>
                <c:pt idx="0">
                  <c:v>2725</c:v>
                </c:pt>
                <c:pt idx="1">
                  <c:v>3553</c:v>
                </c:pt>
                <c:pt idx="2">
                  <c:v>4447</c:v>
                </c:pt>
                <c:pt idx="3">
                  <c:v>3957</c:v>
                </c:pt>
                <c:pt idx="4">
                  <c:v>2925</c:v>
                </c:pt>
                <c:pt idx="5">
                  <c:v>3753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85056"/>
        <c:axId val="224653312"/>
      </c:lineChart>
      <c:catAx>
        <c:axId val="219085056"/>
        <c:scaling>
          <c:orientation val="minMax"/>
        </c:scaling>
        <c:delete val="0"/>
        <c:axPos val="b"/>
        <c:majorTickMark val="out"/>
        <c:minorTickMark val="none"/>
        <c:tickLblPos val="nextTo"/>
        <c:crossAx val="224653312"/>
        <c:crosses val="autoZero"/>
        <c:auto val="1"/>
        <c:lblAlgn val="ctr"/>
        <c:lblOffset val="100"/>
        <c:noMultiLvlLbl val="0"/>
      </c:catAx>
      <c:valAx>
        <c:axId val="2246533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908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Mobile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Analytics'!$A$146</c:f>
              <c:strCache>
                <c:ptCount val="1"/>
                <c:pt idx="0">
                  <c:v>Mobile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Analytics'!$E$147:$E$152</c:f>
              <c:numCache>
                <c:formatCode>#,##0</c:formatCode>
                <c:ptCount val="6"/>
                <c:pt idx="0">
                  <c:v>1461</c:v>
                </c:pt>
                <c:pt idx="1">
                  <c:v>1835</c:v>
                </c:pt>
                <c:pt idx="2">
                  <c:v>2552</c:v>
                </c:pt>
                <c:pt idx="3">
                  <c:v>2919</c:v>
                </c:pt>
                <c:pt idx="4">
                  <c:v>3076</c:v>
                </c:pt>
                <c:pt idx="5">
                  <c:v>3624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75168"/>
        <c:axId val="235576704"/>
      </c:lineChart>
      <c:catAx>
        <c:axId val="235575168"/>
        <c:scaling>
          <c:orientation val="minMax"/>
        </c:scaling>
        <c:delete val="0"/>
        <c:axPos val="b"/>
        <c:majorTickMark val="out"/>
        <c:minorTickMark val="none"/>
        <c:tickLblPos val="nextTo"/>
        <c:crossAx val="235576704"/>
        <c:crosses val="autoZero"/>
        <c:auto val="1"/>
        <c:lblAlgn val="ctr"/>
        <c:lblOffset val="100"/>
        <c:noMultiLvlLbl val="0"/>
      </c:catAx>
      <c:valAx>
        <c:axId val="235576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557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Tablet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Analytics'!$A$156</c:f>
              <c:strCache>
                <c:ptCount val="1"/>
                <c:pt idx="0">
                  <c:v>Tablet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Analytics'!$E$157:$E$162</c:f>
              <c:numCache>
                <c:formatCode>#,##0</c:formatCode>
                <c:ptCount val="6"/>
                <c:pt idx="0">
                  <c:v>980</c:v>
                </c:pt>
                <c:pt idx="1">
                  <c:v>1394</c:v>
                </c:pt>
                <c:pt idx="2">
                  <c:v>1474</c:v>
                </c:pt>
                <c:pt idx="3">
                  <c:v>1531</c:v>
                </c:pt>
                <c:pt idx="4">
                  <c:v>1851</c:v>
                </c:pt>
                <c:pt idx="5">
                  <c:v>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3424"/>
        <c:axId val="124265216"/>
      </c:lineChart>
      <c:catAx>
        <c:axId val="124263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24265216"/>
        <c:crosses val="autoZero"/>
        <c:auto val="1"/>
        <c:lblAlgn val="ctr"/>
        <c:lblOffset val="100"/>
        <c:noMultiLvlLbl val="0"/>
      </c:catAx>
      <c:valAx>
        <c:axId val="124265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4263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Watch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Analytics'!$A$167</c:f>
              <c:strCache>
                <c:ptCount val="1"/>
                <c:pt idx="0">
                  <c:v>Watch Time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Analytics'!$C$169:$C$173</c:f>
              <c:numCache>
                <c:formatCode>#,##0</c:formatCode>
                <c:ptCount val="5"/>
                <c:pt idx="0">
                  <c:v>157</c:v>
                </c:pt>
                <c:pt idx="1">
                  <c:v>148</c:v>
                </c:pt>
                <c:pt idx="2">
                  <c:v>175</c:v>
                </c:pt>
                <c:pt idx="3">
                  <c:v>46</c:v>
                </c:pt>
                <c:pt idx="4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7504"/>
        <c:axId val="124279040"/>
      </c:lineChart>
      <c:catAx>
        <c:axId val="124277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24279040"/>
        <c:crosses val="autoZero"/>
        <c:auto val="1"/>
        <c:lblAlgn val="ctr"/>
        <c:lblOffset val="100"/>
        <c:noMultiLvlLbl val="0"/>
      </c:catAx>
      <c:valAx>
        <c:axId val="1242790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427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Average View Duration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Analytics'!$A$177</c:f>
              <c:strCache>
                <c:ptCount val="1"/>
                <c:pt idx="0">
                  <c:v>Average View Duration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Analytics'!$C$179:$C$183</c:f>
              <c:numCache>
                <c:formatCode>hh:mm:ss;@</c:formatCode>
                <c:ptCount val="5"/>
                <c:pt idx="0">
                  <c:v>1.5046296296296294E-3</c:v>
                </c:pt>
                <c:pt idx="1">
                  <c:v>8.6805555555555551E-4</c:v>
                </c:pt>
                <c:pt idx="2">
                  <c:v>1.0069444444444444E-3</c:v>
                </c:pt>
                <c:pt idx="3">
                  <c:v>8.2175925925925917E-4</c:v>
                </c:pt>
                <c:pt idx="4">
                  <c:v>4.6296296296296293E-4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95040"/>
        <c:axId val="124296576"/>
      </c:lineChart>
      <c:catAx>
        <c:axId val="12429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296576"/>
        <c:crosses val="autoZero"/>
        <c:auto val="1"/>
        <c:lblAlgn val="ctr"/>
        <c:lblOffset val="100"/>
        <c:noMultiLvlLbl val="0"/>
      </c:catAx>
      <c:valAx>
        <c:axId val="124296576"/>
        <c:scaling>
          <c:orientation val="minMax"/>
        </c:scaling>
        <c:delete val="0"/>
        <c:axPos val="l"/>
        <c:majorGridlines/>
        <c:numFmt formatCode="hh:mm:ss;@" sourceLinked="1"/>
        <c:majorTickMark val="out"/>
        <c:minorTickMark val="none"/>
        <c:tickLblPos val="nextTo"/>
        <c:crossAx val="12429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Views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Analytics'!$A$187</c:f>
              <c:strCache>
                <c:ptCount val="1"/>
                <c:pt idx="0">
                  <c:v>Views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Analytics'!$C$189:$C$193</c:f>
              <c:numCache>
                <c:formatCode>#,##0</c:formatCode>
                <c:ptCount val="5"/>
                <c:pt idx="0">
                  <c:v>72</c:v>
                </c:pt>
                <c:pt idx="1">
                  <c:v>117</c:v>
                </c:pt>
                <c:pt idx="2">
                  <c:v>120</c:v>
                </c:pt>
                <c:pt idx="3">
                  <c:v>40</c:v>
                </c:pt>
                <c:pt idx="4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20768"/>
        <c:axId val="124388096"/>
      </c:lineChart>
      <c:catAx>
        <c:axId val="12432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24388096"/>
        <c:crosses val="autoZero"/>
        <c:auto val="1"/>
        <c:lblAlgn val="ctr"/>
        <c:lblOffset val="100"/>
        <c:noMultiLvlLbl val="0"/>
      </c:catAx>
      <c:valAx>
        <c:axId val="124388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4320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New Users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Analytics'!$A$14</c:f>
              <c:strCache>
                <c:ptCount val="1"/>
                <c:pt idx="0">
                  <c:v>New Users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Analytics'!$E$16:$E$21</c:f>
              <c:numCache>
                <c:formatCode>#,##0</c:formatCode>
                <c:ptCount val="6"/>
                <c:pt idx="0">
                  <c:v>3456</c:v>
                </c:pt>
                <c:pt idx="1">
                  <c:v>4815</c:v>
                </c:pt>
                <c:pt idx="2">
                  <c:v>5099</c:v>
                </c:pt>
                <c:pt idx="3">
                  <c:v>5292</c:v>
                </c:pt>
                <c:pt idx="4">
                  <c:v>4672</c:v>
                </c:pt>
                <c:pt idx="5">
                  <c:v>5806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43616"/>
        <c:axId val="139745152"/>
      </c:lineChart>
      <c:catAx>
        <c:axId val="13974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9745152"/>
        <c:crosses val="autoZero"/>
        <c:auto val="1"/>
        <c:lblAlgn val="ctr"/>
        <c:lblOffset val="100"/>
        <c:noMultiLvlLbl val="0"/>
      </c:catAx>
      <c:valAx>
        <c:axId val="1397451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974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Sessions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Analytics'!$A$23</c:f>
              <c:strCache>
                <c:ptCount val="1"/>
                <c:pt idx="0">
                  <c:v>Sessions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Analytics'!$E$25:$E$30</c:f>
              <c:numCache>
                <c:formatCode>#,##0</c:formatCode>
                <c:ptCount val="6"/>
                <c:pt idx="0">
                  <c:v>5166</c:v>
                </c:pt>
                <c:pt idx="1">
                  <c:v>6782</c:v>
                </c:pt>
                <c:pt idx="2">
                  <c:v>8423</c:v>
                </c:pt>
                <c:pt idx="3">
                  <c:v>8407</c:v>
                </c:pt>
                <c:pt idx="4">
                  <c:v>7852</c:v>
                </c:pt>
                <c:pt idx="5">
                  <c:v>9040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07168"/>
        <c:axId val="140409088"/>
      </c:lineChart>
      <c:catAx>
        <c:axId val="140407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40409088"/>
        <c:crosses val="autoZero"/>
        <c:auto val="1"/>
        <c:lblAlgn val="ctr"/>
        <c:lblOffset val="100"/>
        <c:noMultiLvlLbl val="0"/>
      </c:catAx>
      <c:valAx>
        <c:axId val="1404090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040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Sessions / User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Analytics'!$A$32</c:f>
              <c:strCache>
                <c:ptCount val="1"/>
                <c:pt idx="0">
                  <c:v>Number of Sessions Per User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Analytics'!$E$34:$E$39</c:f>
              <c:numCache>
                <c:formatCode>#,##0.00</c:formatCode>
                <c:ptCount val="6"/>
                <c:pt idx="0">
                  <c:v>1.45</c:v>
                </c:pt>
                <c:pt idx="1">
                  <c:v>1.35</c:v>
                </c:pt>
                <c:pt idx="2">
                  <c:v>3.04</c:v>
                </c:pt>
                <c:pt idx="3">
                  <c:v>2.87</c:v>
                </c:pt>
                <c:pt idx="4">
                  <c:v>2.78</c:v>
                </c:pt>
                <c:pt idx="5">
                  <c:v>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67584"/>
        <c:axId val="140482048"/>
      </c:lineChart>
      <c:catAx>
        <c:axId val="140467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0482048"/>
        <c:crosses val="autoZero"/>
        <c:auto val="1"/>
        <c:lblAlgn val="ctr"/>
        <c:lblOffset val="100"/>
        <c:noMultiLvlLbl val="0"/>
      </c:catAx>
      <c:valAx>
        <c:axId val="14048204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40467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Pageviews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Analytics'!$A$41</c:f>
              <c:strCache>
                <c:ptCount val="1"/>
                <c:pt idx="0">
                  <c:v>Pageviews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Analytics'!$E$43:$E$48</c:f>
              <c:numCache>
                <c:formatCode>#,##0</c:formatCode>
                <c:ptCount val="6"/>
                <c:pt idx="0">
                  <c:v>15270</c:v>
                </c:pt>
                <c:pt idx="1">
                  <c:v>18345</c:v>
                </c:pt>
                <c:pt idx="2">
                  <c:v>28465</c:v>
                </c:pt>
                <c:pt idx="3">
                  <c:v>22014</c:v>
                </c:pt>
                <c:pt idx="4">
                  <c:v>19776</c:v>
                </c:pt>
                <c:pt idx="5">
                  <c:v>20877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56768"/>
        <c:axId val="141858688"/>
      </c:lineChart>
      <c:catAx>
        <c:axId val="14185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41858688"/>
        <c:crosses val="autoZero"/>
        <c:auto val="1"/>
        <c:lblAlgn val="ctr"/>
        <c:lblOffset val="100"/>
        <c:noMultiLvlLbl val="0"/>
      </c:catAx>
      <c:valAx>
        <c:axId val="1418586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185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Pages / Session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Analytics'!$A$50</c:f>
              <c:strCache>
                <c:ptCount val="1"/>
                <c:pt idx="0">
                  <c:v>Pages / Session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Analytics'!$E$52:$E$57</c:f>
              <c:numCache>
                <c:formatCode>#,##0.00</c:formatCode>
                <c:ptCount val="6"/>
                <c:pt idx="0">
                  <c:v>2.9558652729384436</c:v>
                </c:pt>
                <c:pt idx="1">
                  <c:v>2.7049542907696846</c:v>
                </c:pt>
                <c:pt idx="2">
                  <c:v>3.37943725513475</c:v>
                </c:pt>
                <c:pt idx="3">
                  <c:v>2.6185321755679789</c:v>
                </c:pt>
                <c:pt idx="4">
                  <c:v>2.5185939887926643</c:v>
                </c:pt>
                <c:pt idx="5">
                  <c:v>2.3094026548672568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26944"/>
        <c:axId val="142512128"/>
      </c:lineChart>
      <c:catAx>
        <c:axId val="142226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42512128"/>
        <c:crosses val="autoZero"/>
        <c:auto val="1"/>
        <c:lblAlgn val="ctr"/>
        <c:lblOffset val="100"/>
        <c:noMultiLvlLbl val="0"/>
      </c:catAx>
      <c:valAx>
        <c:axId val="14251212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4222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Avg. Session Duration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Analytics'!$A$59</c:f>
              <c:strCache>
                <c:ptCount val="1"/>
                <c:pt idx="0">
                  <c:v>Avg. Session Duration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Analytics'!$E$61:$E$66</c:f>
              <c:numCache>
                <c:formatCode>hh:mm:ss;@</c:formatCode>
                <c:ptCount val="6"/>
                <c:pt idx="0">
                  <c:v>1.2731481481481483E-3</c:v>
                </c:pt>
                <c:pt idx="1">
                  <c:v>1.1226851851851851E-3</c:v>
                </c:pt>
                <c:pt idx="2">
                  <c:v>2.0545252527251218E-3</c:v>
                </c:pt>
                <c:pt idx="3">
                  <c:v>1.3497308790293803E-3</c:v>
                </c:pt>
                <c:pt idx="4">
                  <c:v>1.3222966901567897E-3</c:v>
                </c:pt>
                <c:pt idx="5">
                  <c:v>1.2721955916093087E-3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77056"/>
        <c:axId val="142878592"/>
      </c:lineChart>
      <c:catAx>
        <c:axId val="142877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42878592"/>
        <c:crosses val="autoZero"/>
        <c:auto val="1"/>
        <c:lblAlgn val="ctr"/>
        <c:lblOffset val="100"/>
        <c:noMultiLvlLbl val="0"/>
      </c:catAx>
      <c:valAx>
        <c:axId val="142878592"/>
        <c:scaling>
          <c:orientation val="minMax"/>
        </c:scaling>
        <c:delete val="0"/>
        <c:axPos val="l"/>
        <c:majorGridlines/>
        <c:numFmt formatCode="hh:mm:ss;@" sourceLinked="1"/>
        <c:majorTickMark val="out"/>
        <c:minorTickMark val="none"/>
        <c:tickLblPos val="nextTo"/>
        <c:crossAx val="142877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Bounce Rate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Analytics'!$A$68</c:f>
              <c:strCache>
                <c:ptCount val="1"/>
                <c:pt idx="0">
                  <c:v>Bounce Rate</c:v>
                </c:pt>
              </c:strCache>
            </c:strRef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Analytics'!$E$70:$E$75</c:f>
              <c:numCache>
                <c:formatCode>0.00%</c:formatCode>
                <c:ptCount val="6"/>
                <c:pt idx="0">
                  <c:v>0.48970000000000002</c:v>
                </c:pt>
                <c:pt idx="1">
                  <c:v>0.60650000000000004</c:v>
                </c:pt>
                <c:pt idx="2">
                  <c:v>0.5380802319357717</c:v>
                </c:pt>
                <c:pt idx="3">
                  <c:v>0.47401907121879594</c:v>
                </c:pt>
                <c:pt idx="4">
                  <c:v>0.46651667014831838</c:v>
                </c:pt>
                <c:pt idx="5">
                  <c:v>0.52701960717913987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81312"/>
        <c:axId val="149292928"/>
      </c:lineChart>
      <c:catAx>
        <c:axId val="14318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9292928"/>
        <c:crosses val="autoZero"/>
        <c:auto val="1"/>
        <c:lblAlgn val="ctr"/>
        <c:lblOffset val="100"/>
        <c:noMultiLvlLbl val="0"/>
      </c:catAx>
      <c:valAx>
        <c:axId val="1492929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181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Christmas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Christmas Peak Day</c:v>
          </c:tx>
          <c:marker>
            <c:symbol val="none"/>
          </c:marker>
          <c:cat>
            <c:strRef>
              <c:f>'Google Analytics'!$B$7:$B$12</c:f>
              <c:strCache>
                <c:ptCount val="6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  <c:pt idx="5">
                  <c:v>18/19</c:v>
                </c:pt>
              </c:strCache>
            </c:strRef>
          </c:cat>
          <c:val>
            <c:numRef>
              <c:f>'Google Analytics'!$E$70:$E$75</c:f>
              <c:numCache>
                <c:formatCode>0.00%</c:formatCode>
                <c:ptCount val="6"/>
                <c:pt idx="0">
                  <c:v>0.48970000000000002</c:v>
                </c:pt>
                <c:pt idx="1">
                  <c:v>0.60650000000000004</c:v>
                </c:pt>
                <c:pt idx="2">
                  <c:v>0.5380802319357717</c:v>
                </c:pt>
                <c:pt idx="3">
                  <c:v>0.47401907121879594</c:v>
                </c:pt>
                <c:pt idx="4">
                  <c:v>0.46651667014831838</c:v>
                </c:pt>
                <c:pt idx="5">
                  <c:v>0.52701960717913987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93408"/>
        <c:axId val="149394944"/>
      </c:lineChart>
      <c:catAx>
        <c:axId val="149393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49394944"/>
        <c:crosses val="autoZero"/>
        <c:auto val="1"/>
        <c:lblAlgn val="ctr"/>
        <c:lblOffset val="100"/>
        <c:noMultiLvlLbl val="0"/>
      </c:catAx>
      <c:valAx>
        <c:axId val="1493949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939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149088</xdr:colOff>
      <xdr:row>4</xdr:row>
      <xdr:rowOff>19877</xdr:rowOff>
    </xdr:from>
    <xdr:to>
      <xdr:col>12</xdr:col>
      <xdr:colOff>364435</xdr:colOff>
      <xdr:row>12</xdr:row>
      <xdr:rowOff>182218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157370</xdr:colOff>
      <xdr:row>14</xdr:row>
      <xdr:rowOff>24847</xdr:rowOff>
    </xdr:from>
    <xdr:to>
      <xdr:col>12</xdr:col>
      <xdr:colOff>372717</xdr:colOff>
      <xdr:row>22</xdr:row>
      <xdr:rowOff>187188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157369</xdr:colOff>
      <xdr:row>23</xdr:row>
      <xdr:rowOff>24848</xdr:rowOff>
    </xdr:from>
    <xdr:to>
      <xdr:col>12</xdr:col>
      <xdr:colOff>372716</xdr:colOff>
      <xdr:row>31</xdr:row>
      <xdr:rowOff>187189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165652</xdr:colOff>
      <xdr:row>32</xdr:row>
      <xdr:rowOff>16566</xdr:rowOff>
    </xdr:from>
    <xdr:to>
      <xdr:col>12</xdr:col>
      <xdr:colOff>380999</xdr:colOff>
      <xdr:row>40</xdr:row>
      <xdr:rowOff>178907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165652</xdr:colOff>
      <xdr:row>41</xdr:row>
      <xdr:rowOff>8282</xdr:rowOff>
    </xdr:from>
    <xdr:to>
      <xdr:col>12</xdr:col>
      <xdr:colOff>380999</xdr:colOff>
      <xdr:row>49</xdr:row>
      <xdr:rowOff>170623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173935</xdr:colOff>
      <xdr:row>50</xdr:row>
      <xdr:rowOff>16565</xdr:rowOff>
    </xdr:from>
    <xdr:to>
      <xdr:col>12</xdr:col>
      <xdr:colOff>389282</xdr:colOff>
      <xdr:row>58</xdr:row>
      <xdr:rowOff>178906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182217</xdr:colOff>
      <xdr:row>59</xdr:row>
      <xdr:rowOff>16565</xdr:rowOff>
    </xdr:from>
    <xdr:to>
      <xdr:col>12</xdr:col>
      <xdr:colOff>397564</xdr:colOff>
      <xdr:row>67</xdr:row>
      <xdr:rowOff>178906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190500</xdr:colOff>
      <xdr:row>68</xdr:row>
      <xdr:rowOff>16565</xdr:rowOff>
    </xdr:from>
    <xdr:to>
      <xdr:col>12</xdr:col>
      <xdr:colOff>405847</xdr:colOff>
      <xdr:row>76</xdr:row>
      <xdr:rowOff>178906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80</xdr:row>
      <xdr:rowOff>0</xdr:rowOff>
    </xdr:from>
    <xdr:to>
      <xdr:col>12</xdr:col>
      <xdr:colOff>215347</xdr:colOff>
      <xdr:row>88</xdr:row>
      <xdr:rowOff>162341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91</xdr:row>
      <xdr:rowOff>0</xdr:rowOff>
    </xdr:from>
    <xdr:to>
      <xdr:col>12</xdr:col>
      <xdr:colOff>215347</xdr:colOff>
      <xdr:row>99</xdr:row>
      <xdr:rowOff>162341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102</xdr:row>
      <xdr:rowOff>0</xdr:rowOff>
    </xdr:from>
    <xdr:to>
      <xdr:col>12</xdr:col>
      <xdr:colOff>215347</xdr:colOff>
      <xdr:row>110</xdr:row>
      <xdr:rowOff>162341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112</xdr:row>
      <xdr:rowOff>0</xdr:rowOff>
    </xdr:from>
    <xdr:to>
      <xdr:col>12</xdr:col>
      <xdr:colOff>215347</xdr:colOff>
      <xdr:row>120</xdr:row>
      <xdr:rowOff>162341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135</xdr:row>
      <xdr:rowOff>0</xdr:rowOff>
    </xdr:from>
    <xdr:to>
      <xdr:col>12</xdr:col>
      <xdr:colOff>215347</xdr:colOff>
      <xdr:row>143</xdr:row>
      <xdr:rowOff>162341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146</xdr:row>
      <xdr:rowOff>0</xdr:rowOff>
    </xdr:from>
    <xdr:to>
      <xdr:col>12</xdr:col>
      <xdr:colOff>215347</xdr:colOff>
      <xdr:row>154</xdr:row>
      <xdr:rowOff>162341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0</xdr:colOff>
      <xdr:row>156</xdr:row>
      <xdr:rowOff>0</xdr:rowOff>
    </xdr:from>
    <xdr:to>
      <xdr:col>12</xdr:col>
      <xdr:colOff>215347</xdr:colOff>
      <xdr:row>164</xdr:row>
      <xdr:rowOff>162341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0</xdr:colOff>
      <xdr:row>166</xdr:row>
      <xdr:rowOff>0</xdr:rowOff>
    </xdr:from>
    <xdr:to>
      <xdr:col>12</xdr:col>
      <xdr:colOff>215347</xdr:colOff>
      <xdr:row>174</xdr:row>
      <xdr:rowOff>112645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0</xdr:colOff>
      <xdr:row>176</xdr:row>
      <xdr:rowOff>0</xdr:rowOff>
    </xdr:from>
    <xdr:to>
      <xdr:col>12</xdr:col>
      <xdr:colOff>215347</xdr:colOff>
      <xdr:row>184</xdr:row>
      <xdr:rowOff>112646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186</xdr:row>
      <xdr:rowOff>0</xdr:rowOff>
    </xdr:from>
    <xdr:to>
      <xdr:col>12</xdr:col>
      <xdr:colOff>215347</xdr:colOff>
      <xdr:row>194</xdr:row>
      <xdr:rowOff>112645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analytics" TargetMode="External"/><Relationship Id="rId1" Type="http://schemas.openxmlformats.org/officeDocument/2006/relationships/hyperlink" Target="https://analytics.google.com/analyti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29"/>
  <sheetViews>
    <sheetView tabSelected="1" zoomScale="115" zoomScaleNormal="115" workbookViewId="0">
      <selection activeCell="A4" sqref="A4"/>
    </sheetView>
  </sheetViews>
  <sheetFormatPr defaultRowHeight="15" x14ac:dyDescent="0.25"/>
  <cols>
    <col min="1" max="1" width="21.5703125" bestFit="1" customWidth="1"/>
    <col min="2" max="2" width="6.42578125" bestFit="1" customWidth="1"/>
    <col min="3" max="4" width="21.42578125" customWidth="1"/>
    <col min="5" max="5" width="16" customWidth="1"/>
    <col min="6" max="6" width="14.7109375" customWidth="1"/>
    <col min="7" max="7" width="19.5703125" customWidth="1"/>
    <col min="8" max="8" width="15" customWidth="1"/>
    <col min="9" max="9" width="17.28515625" customWidth="1"/>
    <col min="10" max="10" width="24.5703125" bestFit="1" customWidth="1"/>
    <col min="11" max="11" width="9" customWidth="1"/>
    <col min="12" max="12" width="9.85546875" customWidth="1"/>
    <col min="13" max="13" width="17" customWidth="1"/>
    <col min="14" max="14" width="20.28515625" customWidth="1"/>
  </cols>
  <sheetData>
    <row r="1" spans="1:12" s="12" customFormat="1" ht="21" x14ac:dyDescent="0.35">
      <c r="A1" s="13" t="s">
        <v>352</v>
      </c>
      <c r="B1" s="13"/>
    </row>
    <row r="4" spans="1:12" s="16" customFormat="1" ht="18.75" x14ac:dyDescent="0.3">
      <c r="A4" s="15" t="s">
        <v>19</v>
      </c>
      <c r="B4" s="15"/>
    </row>
    <row r="5" spans="1:12" x14ac:dyDescent="0.25">
      <c r="A5" s="45" t="s">
        <v>1</v>
      </c>
      <c r="B5" s="47"/>
      <c r="C5" s="58" t="s">
        <v>6</v>
      </c>
      <c r="D5" s="58"/>
      <c r="E5" s="58"/>
      <c r="F5" s="58"/>
      <c r="G5" s="58"/>
      <c r="H5" s="58"/>
      <c r="I5" s="58"/>
      <c r="J5" s="58"/>
      <c r="L5" s="5"/>
    </row>
    <row r="6" spans="1:12" x14ac:dyDescent="0.25">
      <c r="A6" s="49" t="s">
        <v>117</v>
      </c>
      <c r="B6" s="4" t="s">
        <v>110</v>
      </c>
      <c r="C6" s="20" t="s">
        <v>22</v>
      </c>
      <c r="D6" s="20" t="s">
        <v>23</v>
      </c>
      <c r="E6" s="20" t="s">
        <v>24</v>
      </c>
      <c r="F6" s="4" t="s">
        <v>32</v>
      </c>
      <c r="G6" s="28" t="s">
        <v>31</v>
      </c>
      <c r="I6" s="20" t="s">
        <v>30</v>
      </c>
      <c r="J6" s="10"/>
      <c r="L6" s="5"/>
    </row>
    <row r="7" spans="1:12" x14ac:dyDescent="0.25">
      <c r="A7" s="4" t="s">
        <v>111</v>
      </c>
      <c r="B7" s="4" t="str">
        <f>MID(A7,7,2)&amp;"/"&amp;RIGHT(A7,2)</f>
        <v>13/14</v>
      </c>
      <c r="C7" s="6">
        <v>3555</v>
      </c>
      <c r="D7" s="17" t="s">
        <v>25</v>
      </c>
      <c r="E7" s="6">
        <f t="shared" ref="E7:E12" si="0">SUM(C7:D7)</f>
        <v>3555</v>
      </c>
      <c r="F7" s="1"/>
      <c r="G7" s="1"/>
      <c r="I7" s="27">
        <v>4.1666666666666664E-2</v>
      </c>
      <c r="J7" s="10"/>
      <c r="L7" s="5"/>
    </row>
    <row r="8" spans="1:12" x14ac:dyDescent="0.25">
      <c r="A8" s="4" t="s">
        <v>112</v>
      </c>
      <c r="B8" s="4" t="str">
        <f t="shared" ref="B8:B12" si="1">MID(A8,7,2)&amp;"/"&amp;RIGHT(A8,2)</f>
        <v>14/15</v>
      </c>
      <c r="C8" s="6">
        <v>5016</v>
      </c>
      <c r="D8" s="17" t="s">
        <v>25</v>
      </c>
      <c r="E8" s="6">
        <f t="shared" si="0"/>
        <v>5016</v>
      </c>
      <c r="F8" s="3">
        <f>(E8-E7)/E7</f>
        <v>0.41097046413502109</v>
      </c>
      <c r="G8" s="1"/>
      <c r="I8" s="27">
        <v>4.1666666666666664E-2</v>
      </c>
      <c r="J8" s="10"/>
      <c r="L8" s="5"/>
    </row>
    <row r="9" spans="1:12" x14ac:dyDescent="0.25">
      <c r="A9" s="4" t="s">
        <v>113</v>
      </c>
      <c r="B9" s="4" t="str">
        <f t="shared" si="1"/>
        <v>15/16</v>
      </c>
      <c r="C9" s="6">
        <v>3214</v>
      </c>
      <c r="D9" s="6">
        <v>2391</v>
      </c>
      <c r="E9" s="6">
        <f t="shared" si="0"/>
        <v>5605</v>
      </c>
      <c r="F9" s="3">
        <f>(E9-E8)/E8</f>
        <v>0.11742424242424243</v>
      </c>
      <c r="G9" s="3">
        <f>(E9-E$7)/E$7</f>
        <v>0.57665260196905765</v>
      </c>
      <c r="I9" s="17" t="str">
        <f>TEXT(C9/(C9+D9),"0.00")&amp;":"&amp;TEXT(D9/(C9+D9),"0.00")</f>
        <v>0.57:0.43</v>
      </c>
      <c r="J9" s="10"/>
      <c r="L9" s="5"/>
    </row>
    <row r="10" spans="1:12" x14ac:dyDescent="0.25">
      <c r="A10" s="4" t="s">
        <v>114</v>
      </c>
      <c r="B10" s="4" t="str">
        <f t="shared" si="1"/>
        <v>16/17</v>
      </c>
      <c r="C10" s="6">
        <v>517</v>
      </c>
      <c r="D10" s="6">
        <v>4931</v>
      </c>
      <c r="E10" s="6">
        <f t="shared" si="0"/>
        <v>5448</v>
      </c>
      <c r="F10" s="3">
        <f>(E10-E9)/E9</f>
        <v>-2.8010704727921498E-2</v>
      </c>
      <c r="G10" s="3">
        <f>(E10-E$7)/E$7</f>
        <v>0.53248945147679327</v>
      </c>
      <c r="I10" s="17" t="str">
        <f>TEXT(C10/(C10+D10),"0.00")&amp;":"&amp;TEXT(D10/(C10+D10),"0.00")</f>
        <v>0.09:0.91</v>
      </c>
      <c r="J10" s="10"/>
      <c r="L10" s="5"/>
    </row>
    <row r="11" spans="1:12" x14ac:dyDescent="0.25">
      <c r="A11" s="4" t="s">
        <v>115</v>
      </c>
      <c r="B11" s="4" t="str">
        <f t="shared" ref="B11" si="2">MID(A11,7,2)&amp;"/"&amp;RIGHT(A11,2)</f>
        <v>17/18</v>
      </c>
      <c r="C11" s="6">
        <v>54</v>
      </c>
      <c r="D11" s="6">
        <v>4733</v>
      </c>
      <c r="E11" s="6">
        <f t="shared" si="0"/>
        <v>4787</v>
      </c>
      <c r="F11" s="3">
        <f>(E11-E10)/E10</f>
        <v>-0.12132892804698972</v>
      </c>
      <c r="G11" s="3">
        <f>(E11-E$7)/E$7</f>
        <v>0.34655414908579468</v>
      </c>
      <c r="I11" s="17" t="str">
        <f>TEXT(C11/(C11+D11),"0.00")&amp;":"&amp;TEXT(D11/(C11+D11),"0.00")</f>
        <v>0.01:0.99</v>
      </c>
      <c r="J11" s="10"/>
      <c r="L11" s="5"/>
    </row>
    <row r="12" spans="1:12" x14ac:dyDescent="0.25">
      <c r="A12" s="4" t="s">
        <v>353</v>
      </c>
      <c r="B12" s="4" t="str">
        <f t="shared" si="1"/>
        <v>18/19</v>
      </c>
      <c r="C12" s="26">
        <v>7</v>
      </c>
      <c r="D12" s="6">
        <v>5899</v>
      </c>
      <c r="E12" s="6">
        <f t="shared" si="0"/>
        <v>5906</v>
      </c>
      <c r="F12" s="3">
        <f>(E12-E11)/E11</f>
        <v>0.23375809484019219</v>
      </c>
      <c r="G12" s="3">
        <f>(E12-E$7)/E$7</f>
        <v>0.66132208157524608</v>
      </c>
      <c r="I12" s="17" t="str">
        <f>TEXT(C12/(C12+D12),"0.00")&amp;":"&amp;TEXT(D12/(C12+D12),"0.00")</f>
        <v>0.00:1.00</v>
      </c>
      <c r="J12" s="10"/>
      <c r="L12" s="5"/>
    </row>
    <row r="13" spans="1:12" x14ac:dyDescent="0.25">
      <c r="A13" s="8"/>
      <c r="B13" s="8"/>
      <c r="C13" s="10"/>
      <c r="D13" s="10"/>
      <c r="E13" s="10"/>
      <c r="F13" s="10"/>
      <c r="G13" s="10"/>
      <c r="H13" s="10"/>
      <c r="I13" s="10"/>
      <c r="J13" s="10"/>
      <c r="L13" s="5"/>
    </row>
    <row r="14" spans="1:12" x14ac:dyDescent="0.25">
      <c r="A14" s="45" t="s">
        <v>105</v>
      </c>
      <c r="B14" s="47"/>
      <c r="C14" s="58" t="s">
        <v>116</v>
      </c>
      <c r="D14" s="58"/>
      <c r="E14" s="58"/>
      <c r="F14" s="58"/>
      <c r="G14" s="58"/>
      <c r="H14" s="58"/>
      <c r="I14" s="58"/>
      <c r="J14" s="58"/>
      <c r="L14" s="5"/>
    </row>
    <row r="15" spans="1:12" x14ac:dyDescent="0.25">
      <c r="A15" s="49" t="s">
        <v>117</v>
      </c>
      <c r="B15" s="4" t="s">
        <v>110</v>
      </c>
      <c r="C15" s="20" t="s">
        <v>22</v>
      </c>
      <c r="D15" s="20" t="s">
        <v>23</v>
      </c>
      <c r="E15" s="20" t="s">
        <v>24</v>
      </c>
      <c r="F15" s="4" t="s">
        <v>32</v>
      </c>
      <c r="G15" s="28" t="s">
        <v>31</v>
      </c>
      <c r="I15" s="10"/>
      <c r="J15" s="10"/>
      <c r="L15" s="5"/>
    </row>
    <row r="16" spans="1:12" x14ac:dyDescent="0.25">
      <c r="A16" s="4" t="s">
        <v>111</v>
      </c>
      <c r="B16" s="4" t="str">
        <f t="shared" ref="B16:B21" si="3">MID(A16,7,2)&amp;"/"&amp;RIGHT(A16,2)</f>
        <v>13/14</v>
      </c>
      <c r="C16" s="6">
        <v>3456</v>
      </c>
      <c r="D16" s="17" t="s">
        <v>25</v>
      </c>
      <c r="E16" s="6">
        <f t="shared" ref="E16:E21" si="4">SUM(C16:D16)</f>
        <v>3456</v>
      </c>
      <c r="F16" s="1"/>
      <c r="G16" s="1"/>
      <c r="I16" s="10"/>
      <c r="J16" s="10"/>
      <c r="L16" s="5"/>
    </row>
    <row r="17" spans="1:12" x14ac:dyDescent="0.25">
      <c r="A17" s="4" t="s">
        <v>112</v>
      </c>
      <c r="B17" s="4" t="str">
        <f t="shared" si="3"/>
        <v>14/15</v>
      </c>
      <c r="C17" s="6">
        <v>4815</v>
      </c>
      <c r="D17" s="17" t="s">
        <v>25</v>
      </c>
      <c r="E17" s="6">
        <f t="shared" si="4"/>
        <v>4815</v>
      </c>
      <c r="F17" s="3">
        <f>(E17-E16)/E16</f>
        <v>0.39322916666666669</v>
      </c>
      <c r="G17" s="1"/>
      <c r="I17" s="10"/>
      <c r="J17" s="10"/>
      <c r="L17" s="5"/>
    </row>
    <row r="18" spans="1:12" x14ac:dyDescent="0.25">
      <c r="A18" s="4" t="s">
        <v>113</v>
      </c>
      <c r="B18" s="4" t="str">
        <f t="shared" si="3"/>
        <v>15/16</v>
      </c>
      <c r="C18" s="6">
        <v>3023</v>
      </c>
      <c r="D18" s="6">
        <v>2076</v>
      </c>
      <c r="E18" s="6">
        <f t="shared" si="4"/>
        <v>5099</v>
      </c>
      <c r="F18" s="3">
        <f>(E18-E17)/E17</f>
        <v>5.8982346832814121E-2</v>
      </c>
      <c r="G18" s="3">
        <f>(E18-E$7)/E$7</f>
        <v>0.43431786216596341</v>
      </c>
      <c r="I18" s="10"/>
      <c r="J18" s="10"/>
      <c r="L18" s="5"/>
    </row>
    <row r="19" spans="1:12" x14ac:dyDescent="0.25">
      <c r="A19" s="4" t="s">
        <v>114</v>
      </c>
      <c r="B19" s="4" t="str">
        <f t="shared" si="3"/>
        <v>16/17</v>
      </c>
      <c r="C19" s="6">
        <v>514</v>
      </c>
      <c r="D19" s="6">
        <v>4778</v>
      </c>
      <c r="E19" s="6">
        <f t="shared" si="4"/>
        <v>5292</v>
      </c>
      <c r="F19" s="3">
        <f>(E19-E18)/E18</f>
        <v>3.785055893312414E-2</v>
      </c>
      <c r="G19" s="3">
        <f>(E19-E$7)/E$7</f>
        <v>0.48860759493670886</v>
      </c>
      <c r="I19" s="10"/>
      <c r="J19" s="10"/>
      <c r="L19" s="5"/>
    </row>
    <row r="20" spans="1:12" x14ac:dyDescent="0.25">
      <c r="A20" s="4" t="s">
        <v>115</v>
      </c>
      <c r="B20" s="4" t="str">
        <f t="shared" ref="B20" si="5">MID(A20,7,2)&amp;"/"&amp;RIGHT(A20,2)</f>
        <v>17/18</v>
      </c>
      <c r="C20" s="6">
        <v>50</v>
      </c>
      <c r="D20" s="6">
        <v>4622</v>
      </c>
      <c r="E20" s="6">
        <f t="shared" si="4"/>
        <v>4672</v>
      </c>
      <c r="F20" s="3">
        <f>(E20-E19)/E19</f>
        <v>-0.11715797430083144</v>
      </c>
      <c r="G20" s="3">
        <f>(E20-E$7)/E$7</f>
        <v>0.31420534458509142</v>
      </c>
      <c r="I20" s="10"/>
      <c r="J20" s="10"/>
      <c r="L20" s="5"/>
    </row>
    <row r="21" spans="1:12" x14ac:dyDescent="0.25">
      <c r="A21" s="4" t="s">
        <v>353</v>
      </c>
      <c r="B21" s="4" t="str">
        <f t="shared" si="3"/>
        <v>18/19</v>
      </c>
      <c r="C21" s="26">
        <v>7</v>
      </c>
      <c r="D21" s="6">
        <v>5799</v>
      </c>
      <c r="E21" s="6">
        <f t="shared" si="4"/>
        <v>5806</v>
      </c>
      <c r="F21" s="3">
        <f>(E21-E20)/E20</f>
        <v>0.24272260273972604</v>
      </c>
      <c r="G21" s="3">
        <f>(E21-E$7)/E$7</f>
        <v>0.63319268635724335</v>
      </c>
      <c r="I21" s="10"/>
      <c r="J21" s="10"/>
      <c r="L21" s="5"/>
    </row>
    <row r="23" spans="1:12" ht="30" customHeight="1" x14ac:dyDescent="0.25">
      <c r="A23" s="45" t="s">
        <v>0</v>
      </c>
      <c r="B23" s="47"/>
      <c r="C23" s="59" t="s">
        <v>18</v>
      </c>
      <c r="D23" s="59"/>
      <c r="E23" s="59"/>
      <c r="F23" s="59"/>
      <c r="G23" s="59"/>
      <c r="H23" s="59"/>
      <c r="I23" s="59"/>
      <c r="J23" s="59"/>
      <c r="L23" s="5"/>
    </row>
    <row r="24" spans="1:12" x14ac:dyDescent="0.25">
      <c r="A24" s="49" t="s">
        <v>117</v>
      </c>
      <c r="B24" s="4" t="s">
        <v>110</v>
      </c>
      <c r="C24" s="20" t="s">
        <v>22</v>
      </c>
      <c r="D24" s="20" t="s">
        <v>23</v>
      </c>
      <c r="E24" s="20" t="s">
        <v>24</v>
      </c>
      <c r="F24" s="4" t="s">
        <v>32</v>
      </c>
      <c r="G24" s="28" t="s">
        <v>31</v>
      </c>
      <c r="H24" s="10"/>
      <c r="I24" s="10"/>
      <c r="J24" s="10"/>
      <c r="L24" s="5"/>
    </row>
    <row r="25" spans="1:12" x14ac:dyDescent="0.25">
      <c r="A25" s="4" t="s">
        <v>111</v>
      </c>
      <c r="B25" s="4" t="str">
        <f t="shared" ref="B25:B30" si="6">MID(A25,7,2)&amp;"/"&amp;RIGHT(A25,2)</f>
        <v>13/14</v>
      </c>
      <c r="C25" s="6">
        <v>5166</v>
      </c>
      <c r="D25" s="17" t="s">
        <v>25</v>
      </c>
      <c r="E25" s="6">
        <f t="shared" ref="E25:E30" si="7">SUM(C25:D25)</f>
        <v>5166</v>
      </c>
      <c r="F25" s="1"/>
      <c r="G25" s="1"/>
      <c r="H25" s="10"/>
      <c r="I25" s="10"/>
      <c r="J25" s="10"/>
      <c r="L25" s="5"/>
    </row>
    <row r="26" spans="1:12" x14ac:dyDescent="0.25">
      <c r="A26" s="4" t="s">
        <v>112</v>
      </c>
      <c r="B26" s="4" t="str">
        <f t="shared" si="6"/>
        <v>14/15</v>
      </c>
      <c r="C26" s="6">
        <v>6782</v>
      </c>
      <c r="D26" s="17" t="s">
        <v>25</v>
      </c>
      <c r="E26" s="6">
        <f t="shared" si="7"/>
        <v>6782</v>
      </c>
      <c r="F26" s="3">
        <f>(E26-E25)/E25</f>
        <v>0.31281455671699576</v>
      </c>
      <c r="G26" s="1"/>
      <c r="H26" s="10"/>
      <c r="I26" s="10"/>
      <c r="J26" s="10"/>
      <c r="L26" s="5"/>
    </row>
    <row r="27" spans="1:12" x14ac:dyDescent="0.25">
      <c r="A27" s="4" t="s">
        <v>113</v>
      </c>
      <c r="B27" s="4" t="str">
        <f t="shared" si="6"/>
        <v>15/16</v>
      </c>
      <c r="C27" s="6">
        <f>4701</f>
        <v>4701</v>
      </c>
      <c r="D27" s="6">
        <v>3722</v>
      </c>
      <c r="E27" s="6">
        <f t="shared" si="7"/>
        <v>8423</v>
      </c>
      <c r="F27" s="3">
        <f>(E27-E26)/E26</f>
        <v>0.24196402241226778</v>
      </c>
      <c r="G27" s="3">
        <f>(E27-E$25)/E$25</f>
        <v>0.63046844754161824</v>
      </c>
      <c r="H27" s="10"/>
      <c r="I27" s="10"/>
      <c r="J27" s="10"/>
      <c r="L27" s="5"/>
    </row>
    <row r="28" spans="1:12" x14ac:dyDescent="0.25">
      <c r="A28" s="4" t="s">
        <v>114</v>
      </c>
      <c r="B28" s="4" t="str">
        <f t="shared" si="6"/>
        <v>16/17</v>
      </c>
      <c r="C28" s="6">
        <v>670</v>
      </c>
      <c r="D28" s="6">
        <v>7737</v>
      </c>
      <c r="E28" s="6">
        <f t="shared" si="7"/>
        <v>8407</v>
      </c>
      <c r="F28" s="3">
        <f>(E28-E27)/E27</f>
        <v>-1.899560726581978E-3</v>
      </c>
      <c r="G28" s="3">
        <f>(E28-E$25)/E$25</f>
        <v>0.62737127371273715</v>
      </c>
      <c r="H28" s="10"/>
      <c r="I28" s="10"/>
      <c r="J28" s="10"/>
      <c r="L28" s="5"/>
    </row>
    <row r="29" spans="1:12" x14ac:dyDescent="0.25">
      <c r="A29" s="4" t="s">
        <v>115</v>
      </c>
      <c r="B29" s="4" t="str">
        <f t="shared" ref="B29" si="8">MID(A29,7,2)&amp;"/"&amp;RIGHT(A29,2)</f>
        <v>17/18</v>
      </c>
      <c r="C29" s="6">
        <v>61</v>
      </c>
      <c r="D29" s="6">
        <v>7791</v>
      </c>
      <c r="E29" s="6">
        <f t="shared" si="7"/>
        <v>7852</v>
      </c>
      <c r="F29" s="3">
        <f>(E29-E28)/E28</f>
        <v>-6.6016414892351619E-2</v>
      </c>
      <c r="G29" s="3">
        <f>(E29-E$25)/E$25</f>
        <v>0.5199380565234224</v>
      </c>
      <c r="H29" s="10"/>
      <c r="I29" s="10"/>
      <c r="J29" s="10"/>
      <c r="L29" s="5"/>
    </row>
    <row r="30" spans="1:12" x14ac:dyDescent="0.25">
      <c r="A30" s="4" t="s">
        <v>353</v>
      </c>
      <c r="B30" s="4" t="str">
        <f t="shared" si="6"/>
        <v>18/19</v>
      </c>
      <c r="C30" s="26">
        <v>8</v>
      </c>
      <c r="D30" s="6">
        <v>9032</v>
      </c>
      <c r="E30" s="6">
        <f t="shared" si="7"/>
        <v>9040</v>
      </c>
      <c r="F30" s="3">
        <f>(E30-E29)/E29</f>
        <v>0.15129903209373408</v>
      </c>
      <c r="G30" s="3">
        <f>(E30-E$25)/E$25</f>
        <v>0.74990321331784748</v>
      </c>
      <c r="H30" s="10"/>
      <c r="I30" s="10"/>
      <c r="J30" s="10"/>
      <c r="L30" s="5"/>
    </row>
    <row r="31" spans="1:12" x14ac:dyDescent="0.25">
      <c r="A31" s="8"/>
      <c r="B31" s="8"/>
      <c r="C31" s="10"/>
      <c r="D31" s="10"/>
      <c r="E31" s="10"/>
      <c r="F31" s="10"/>
      <c r="G31" s="10"/>
      <c r="H31" s="10"/>
      <c r="I31" s="10"/>
      <c r="J31" s="10"/>
      <c r="L31" s="5"/>
    </row>
    <row r="32" spans="1:12" ht="30" customHeight="1" x14ac:dyDescent="0.25">
      <c r="A32" s="48" t="s">
        <v>106</v>
      </c>
      <c r="B32" s="47"/>
      <c r="C32" s="59" t="s">
        <v>354</v>
      </c>
      <c r="D32" s="59"/>
      <c r="E32" s="59"/>
      <c r="F32" s="59"/>
      <c r="G32" s="59"/>
      <c r="H32" s="59"/>
      <c r="I32" s="59"/>
      <c r="J32" s="59"/>
      <c r="L32" s="5"/>
    </row>
    <row r="33" spans="1:12" x14ac:dyDescent="0.25">
      <c r="A33" s="49" t="s">
        <v>117</v>
      </c>
      <c r="B33" s="4" t="s">
        <v>110</v>
      </c>
      <c r="C33" s="20" t="s">
        <v>22</v>
      </c>
      <c r="D33" s="20" t="s">
        <v>23</v>
      </c>
      <c r="E33" s="20" t="s">
        <v>24</v>
      </c>
      <c r="F33" s="4" t="s">
        <v>32</v>
      </c>
      <c r="G33" s="28" t="s">
        <v>31</v>
      </c>
      <c r="H33" s="10"/>
      <c r="I33" s="10"/>
      <c r="J33" s="10"/>
      <c r="L33" s="5"/>
    </row>
    <row r="34" spans="1:12" x14ac:dyDescent="0.25">
      <c r="A34" s="4" t="s">
        <v>111</v>
      </c>
      <c r="B34" s="4" t="str">
        <f t="shared" ref="B34:B39" si="9">MID(A34,7,2)&amp;"/"&amp;RIGHT(A34,2)</f>
        <v>13/14</v>
      </c>
      <c r="C34" s="18">
        <v>1.45</v>
      </c>
      <c r="D34" s="44" t="s">
        <v>25</v>
      </c>
      <c r="E34" s="18">
        <f t="shared" ref="E34:E39" si="10">SUM(C34:D34)</f>
        <v>1.45</v>
      </c>
      <c r="F34" s="1"/>
      <c r="G34" s="1"/>
      <c r="H34" s="10"/>
      <c r="I34" s="10"/>
      <c r="J34" s="10"/>
      <c r="L34" s="5"/>
    </row>
    <row r="35" spans="1:12" x14ac:dyDescent="0.25">
      <c r="A35" s="4" t="s">
        <v>112</v>
      </c>
      <c r="B35" s="4" t="str">
        <f t="shared" si="9"/>
        <v>14/15</v>
      </c>
      <c r="C35" s="18">
        <v>1.35</v>
      </c>
      <c r="D35" s="44" t="s">
        <v>25</v>
      </c>
      <c r="E35" s="18">
        <f t="shared" si="10"/>
        <v>1.35</v>
      </c>
      <c r="F35" s="3">
        <f>(E35-E34)/E34</f>
        <v>-6.8965517241379226E-2</v>
      </c>
      <c r="G35" s="1"/>
      <c r="H35" s="10"/>
      <c r="I35" s="10"/>
      <c r="J35" s="10"/>
      <c r="L35" s="5"/>
    </row>
    <row r="36" spans="1:12" x14ac:dyDescent="0.25">
      <c r="A36" s="4" t="s">
        <v>113</v>
      </c>
      <c r="B36" s="4" t="str">
        <f t="shared" si="9"/>
        <v>15/16</v>
      </c>
      <c r="C36" s="18">
        <v>1.46</v>
      </c>
      <c r="D36" s="18">
        <v>1.58</v>
      </c>
      <c r="E36" s="18">
        <f t="shared" si="10"/>
        <v>3.04</v>
      </c>
      <c r="F36" s="3">
        <f>(E36-E35)/E35</f>
        <v>1.2518518518518518</v>
      </c>
      <c r="G36" s="3">
        <f>(E36-E$34)/E$34</f>
        <v>1.0965517241379312</v>
      </c>
      <c r="H36" s="10"/>
      <c r="I36" s="10"/>
      <c r="J36" s="10"/>
      <c r="L36" s="5"/>
    </row>
    <row r="37" spans="1:12" x14ac:dyDescent="0.25">
      <c r="A37" s="4" t="s">
        <v>114</v>
      </c>
      <c r="B37" s="4" t="str">
        <f t="shared" si="9"/>
        <v>16/17</v>
      </c>
      <c r="C37" s="18">
        <v>1.3</v>
      </c>
      <c r="D37" s="18">
        <v>1.57</v>
      </c>
      <c r="E37" s="18">
        <f t="shared" si="10"/>
        <v>2.87</v>
      </c>
      <c r="F37" s="3">
        <f>(E37-E36)/E36</f>
        <v>-5.592105263157892E-2</v>
      </c>
      <c r="G37" s="3">
        <f t="shared" ref="G37:G39" si="11">(E37-E$34)/E$34</f>
        <v>0.97931034482758639</v>
      </c>
      <c r="H37" s="10"/>
      <c r="I37" s="10"/>
      <c r="J37" s="10"/>
      <c r="L37" s="5"/>
    </row>
    <row r="38" spans="1:12" x14ac:dyDescent="0.25">
      <c r="A38" s="4" t="s">
        <v>115</v>
      </c>
      <c r="B38" s="4" t="str">
        <f t="shared" ref="B38" si="12">MID(A38,7,2)&amp;"/"&amp;RIGHT(A38,2)</f>
        <v>17/18</v>
      </c>
      <c r="C38" s="18">
        <v>1.1299999999999999</v>
      </c>
      <c r="D38" s="18">
        <v>1.65</v>
      </c>
      <c r="E38" s="18">
        <f t="shared" si="10"/>
        <v>2.78</v>
      </c>
      <c r="F38" s="3">
        <f>(E38-E37)/E37</f>
        <v>-3.1358885017421706E-2</v>
      </c>
      <c r="G38" s="3">
        <f t="shared" si="11"/>
        <v>0.91724137931034477</v>
      </c>
      <c r="H38" s="10"/>
      <c r="I38" s="10"/>
      <c r="J38" s="10"/>
      <c r="L38" s="5"/>
    </row>
    <row r="39" spans="1:12" x14ac:dyDescent="0.25">
      <c r="A39" s="4" t="s">
        <v>353</v>
      </c>
      <c r="B39" s="4" t="str">
        <f t="shared" si="9"/>
        <v>18/19</v>
      </c>
      <c r="C39" s="18">
        <v>1.1399999999999999</v>
      </c>
      <c r="D39" s="18">
        <v>1.53</v>
      </c>
      <c r="E39" s="18">
        <f t="shared" si="10"/>
        <v>2.67</v>
      </c>
      <c r="F39" s="3">
        <f>(E39-E38)/E38</f>
        <v>-3.9568345323740962E-2</v>
      </c>
      <c r="G39" s="3">
        <f t="shared" si="11"/>
        <v>0.8413793103448276</v>
      </c>
      <c r="H39" s="10"/>
      <c r="I39" s="10"/>
      <c r="J39" s="10"/>
      <c r="L39" s="5"/>
    </row>
    <row r="40" spans="1:12" x14ac:dyDescent="0.25">
      <c r="A40" s="8"/>
      <c r="B40" s="8"/>
      <c r="C40" s="10"/>
      <c r="D40" s="10"/>
      <c r="E40" s="10"/>
      <c r="F40" s="10"/>
      <c r="G40" s="10"/>
      <c r="H40" s="10"/>
      <c r="I40" s="10"/>
      <c r="J40" s="10"/>
      <c r="L40" s="5"/>
    </row>
    <row r="41" spans="1:12" x14ac:dyDescent="0.25">
      <c r="A41" s="45" t="s">
        <v>2</v>
      </c>
      <c r="B41" s="47"/>
      <c r="C41" s="58" t="s">
        <v>7</v>
      </c>
      <c r="D41" s="58"/>
      <c r="E41" s="58"/>
      <c r="F41" s="58"/>
      <c r="G41" s="58"/>
      <c r="H41" s="58"/>
      <c r="I41" s="58"/>
      <c r="J41" s="58"/>
      <c r="L41" s="5"/>
    </row>
    <row r="42" spans="1:12" x14ac:dyDescent="0.25">
      <c r="A42" s="49" t="s">
        <v>117</v>
      </c>
      <c r="B42" s="4" t="s">
        <v>110</v>
      </c>
      <c r="C42" s="20" t="s">
        <v>22</v>
      </c>
      <c r="D42" s="20" t="s">
        <v>23</v>
      </c>
      <c r="E42" s="20" t="s">
        <v>24</v>
      </c>
      <c r="F42" s="4" t="s">
        <v>32</v>
      </c>
      <c r="G42" s="28" t="s">
        <v>31</v>
      </c>
      <c r="H42" s="10"/>
      <c r="I42" s="10"/>
      <c r="J42" s="10"/>
      <c r="L42" s="5"/>
    </row>
    <row r="43" spans="1:12" x14ac:dyDescent="0.25">
      <c r="A43" s="4" t="s">
        <v>111</v>
      </c>
      <c r="B43" s="4" t="str">
        <f t="shared" ref="B43:B48" si="13">MID(A43,7,2)&amp;"/"&amp;RIGHT(A43,2)</f>
        <v>13/14</v>
      </c>
      <c r="C43" s="6">
        <v>15270</v>
      </c>
      <c r="D43" s="17" t="s">
        <v>25</v>
      </c>
      <c r="E43" s="6">
        <f t="shared" ref="E43:E48" si="14">SUM(C43:D43)</f>
        <v>15270</v>
      </c>
      <c r="F43" s="1"/>
      <c r="G43" s="1"/>
      <c r="H43" s="10"/>
      <c r="I43" s="10"/>
      <c r="J43" s="10"/>
      <c r="L43" s="5"/>
    </row>
    <row r="44" spans="1:12" x14ac:dyDescent="0.25">
      <c r="A44" s="4" t="s">
        <v>112</v>
      </c>
      <c r="B44" s="4" t="str">
        <f t="shared" si="13"/>
        <v>14/15</v>
      </c>
      <c r="C44" s="6">
        <v>18345</v>
      </c>
      <c r="D44" s="17" t="s">
        <v>25</v>
      </c>
      <c r="E44" s="6">
        <f t="shared" si="14"/>
        <v>18345</v>
      </c>
      <c r="F44" s="3">
        <f>(E44-E43)/E43</f>
        <v>0.20137524557956779</v>
      </c>
      <c r="G44" s="1"/>
      <c r="H44" s="10"/>
      <c r="I44" s="10"/>
      <c r="J44" s="10"/>
      <c r="L44" s="5"/>
    </row>
    <row r="45" spans="1:12" x14ac:dyDescent="0.25">
      <c r="A45" s="4" t="s">
        <v>113</v>
      </c>
      <c r="B45" s="4" t="str">
        <f t="shared" si="13"/>
        <v>15/16</v>
      </c>
      <c r="C45" s="6">
        <v>17209</v>
      </c>
      <c r="D45" s="6">
        <v>11256</v>
      </c>
      <c r="E45" s="6">
        <f t="shared" si="14"/>
        <v>28465</v>
      </c>
      <c r="F45" s="3">
        <f>(E45-E44)/E44</f>
        <v>0.55164895066775688</v>
      </c>
      <c r="G45" s="3">
        <f>(E45-E$43)/E$43</f>
        <v>0.86411263916175507</v>
      </c>
      <c r="H45" s="10"/>
      <c r="I45" s="10"/>
      <c r="J45" s="10"/>
      <c r="L45" s="5"/>
    </row>
    <row r="46" spans="1:12" x14ac:dyDescent="0.25">
      <c r="A46" s="4" t="s">
        <v>114</v>
      </c>
      <c r="B46" s="4" t="str">
        <f t="shared" si="13"/>
        <v>16/17</v>
      </c>
      <c r="C46" s="6">
        <v>1286</v>
      </c>
      <c r="D46" s="6">
        <v>20728</v>
      </c>
      <c r="E46" s="6">
        <f t="shared" si="14"/>
        <v>22014</v>
      </c>
      <c r="F46" s="3">
        <f>(E46-E45)/E45</f>
        <v>-0.22662919374670648</v>
      </c>
      <c r="G46" s="3">
        <f>(E46-E$43)/E$43</f>
        <v>0.44165029469548134</v>
      </c>
      <c r="H46" s="10"/>
      <c r="I46" s="10"/>
      <c r="J46" s="10"/>
      <c r="L46" s="5"/>
    </row>
    <row r="47" spans="1:12" x14ac:dyDescent="0.25">
      <c r="A47" s="4" t="s">
        <v>115</v>
      </c>
      <c r="B47" s="4" t="str">
        <f t="shared" ref="B47" si="15">MID(A47,7,2)&amp;"/"&amp;RIGHT(A47,2)</f>
        <v>17/18</v>
      </c>
      <c r="C47" s="6">
        <v>80</v>
      </c>
      <c r="D47" s="6">
        <v>19696</v>
      </c>
      <c r="E47" s="6">
        <f t="shared" si="14"/>
        <v>19776</v>
      </c>
      <c r="F47" s="3">
        <f>(E47-E46)/E46</f>
        <v>-0.10166257835922594</v>
      </c>
      <c r="G47" s="3">
        <f>(E47-E$43)/E$43</f>
        <v>0.29508840864440078</v>
      </c>
      <c r="H47" s="10"/>
      <c r="I47" s="10"/>
      <c r="J47" s="10"/>
      <c r="L47" s="5"/>
    </row>
    <row r="48" spans="1:12" x14ac:dyDescent="0.25">
      <c r="A48" s="4" t="s">
        <v>353</v>
      </c>
      <c r="B48" s="4" t="str">
        <f t="shared" si="13"/>
        <v>18/19</v>
      </c>
      <c r="C48" s="26">
        <v>19</v>
      </c>
      <c r="D48" s="6">
        <v>20858</v>
      </c>
      <c r="E48" s="6">
        <f t="shared" si="14"/>
        <v>20877</v>
      </c>
      <c r="F48" s="3">
        <f>(E48-E47)/E47</f>
        <v>5.5673543689320391E-2</v>
      </c>
      <c r="G48" s="3">
        <f>(E48-E$43)/E$43</f>
        <v>0.36719056974459724</v>
      </c>
      <c r="H48" s="10"/>
      <c r="I48" s="10"/>
      <c r="J48" s="10"/>
      <c r="L48" s="5"/>
    </row>
    <row r="50" spans="1:12" x14ac:dyDescent="0.25">
      <c r="A50" s="45" t="s">
        <v>3</v>
      </c>
      <c r="B50" s="47"/>
      <c r="C50" s="58" t="s">
        <v>8</v>
      </c>
      <c r="D50" s="58"/>
      <c r="E50" s="58"/>
      <c r="F50" s="58"/>
      <c r="G50" s="58"/>
      <c r="H50" s="58"/>
      <c r="I50" s="58"/>
      <c r="J50" s="58"/>
      <c r="L50" s="5"/>
    </row>
    <row r="51" spans="1:12" x14ac:dyDescent="0.25">
      <c r="A51" s="49" t="s">
        <v>117</v>
      </c>
      <c r="B51" s="4" t="s">
        <v>110</v>
      </c>
      <c r="C51" s="20" t="s">
        <v>22</v>
      </c>
      <c r="D51" s="20" t="s">
        <v>23</v>
      </c>
      <c r="E51" s="20" t="s">
        <v>24</v>
      </c>
      <c r="F51" s="4" t="s">
        <v>32</v>
      </c>
      <c r="G51" s="28" t="s">
        <v>31</v>
      </c>
      <c r="H51" s="10"/>
      <c r="I51" s="10"/>
      <c r="J51" s="10"/>
      <c r="L51" s="5"/>
    </row>
    <row r="52" spans="1:12" x14ac:dyDescent="0.25">
      <c r="A52" s="4" t="s">
        <v>111</v>
      </c>
      <c r="B52" s="4" t="str">
        <f t="shared" ref="B52:B57" si="16">MID(A52,7,2)&amp;"/"&amp;RIGHT(A52,2)</f>
        <v>13/14</v>
      </c>
      <c r="C52" s="18">
        <v>2.96</v>
      </c>
      <c r="D52" s="19" t="s">
        <v>25</v>
      </c>
      <c r="E52" s="18">
        <f t="shared" ref="E52:E57" si="17">E43/E25</f>
        <v>2.9558652729384436</v>
      </c>
      <c r="F52" s="1"/>
      <c r="G52" s="1"/>
      <c r="H52" s="10"/>
      <c r="I52" s="10"/>
      <c r="J52" s="10"/>
      <c r="L52" s="5"/>
    </row>
    <row r="53" spans="1:12" x14ac:dyDescent="0.25">
      <c r="A53" s="4" t="s">
        <v>112</v>
      </c>
      <c r="B53" s="4" t="str">
        <f t="shared" si="16"/>
        <v>14/15</v>
      </c>
      <c r="C53" s="18">
        <v>2.7</v>
      </c>
      <c r="D53" s="19" t="s">
        <v>25</v>
      </c>
      <c r="E53" s="18">
        <f t="shared" si="17"/>
        <v>2.7049542907696846</v>
      </c>
      <c r="F53" s="3">
        <f>(E53-E52)/E52</f>
        <v>-8.4885797896778567E-2</v>
      </c>
      <c r="G53" s="1"/>
      <c r="H53" s="10"/>
      <c r="I53" s="10"/>
      <c r="J53" s="10"/>
      <c r="L53" s="5"/>
    </row>
    <row r="54" spans="1:12" x14ac:dyDescent="0.25">
      <c r="A54" s="4" t="s">
        <v>113</v>
      </c>
      <c r="B54" s="4" t="str">
        <f t="shared" si="16"/>
        <v>15/16</v>
      </c>
      <c r="C54" s="18">
        <f>C45/C27</f>
        <v>3.6607104871303977</v>
      </c>
      <c r="D54" s="18">
        <v>2.98</v>
      </c>
      <c r="E54" s="18">
        <f t="shared" si="17"/>
        <v>3.37943725513475</v>
      </c>
      <c r="F54" s="3">
        <f>(E54-E53)/E53</f>
        <v>0.2493509656213613</v>
      </c>
      <c r="G54" s="3">
        <f>(E54-E$52)/E$52</f>
        <v>0.14329881205148129</v>
      </c>
      <c r="H54" s="10"/>
      <c r="I54" s="10"/>
      <c r="J54" s="10"/>
      <c r="L54" s="5"/>
    </row>
    <row r="55" spans="1:12" x14ac:dyDescent="0.25">
      <c r="A55" s="4" t="s">
        <v>114</v>
      </c>
      <c r="B55" s="4" t="str">
        <f t="shared" si="16"/>
        <v>16/17</v>
      </c>
      <c r="C55" s="18">
        <v>1.92</v>
      </c>
      <c r="D55" s="18">
        <v>2.68</v>
      </c>
      <c r="E55" s="18">
        <f t="shared" si="17"/>
        <v>2.6185321755679789</v>
      </c>
      <c r="F55" s="3">
        <f>(E55-E54)/E54</f>
        <v>-0.22515733304728308</v>
      </c>
      <c r="G55" s="3">
        <f>(E55-E$52)/E$52</f>
        <v>-0.11412329934615721</v>
      </c>
      <c r="H55" s="10"/>
      <c r="I55" s="10"/>
      <c r="J55" s="10"/>
      <c r="L55" s="5"/>
    </row>
    <row r="56" spans="1:12" x14ac:dyDescent="0.25">
      <c r="A56" s="4" t="s">
        <v>115</v>
      </c>
      <c r="B56" s="4" t="str">
        <f t="shared" ref="B56" si="18">MID(A56,7,2)&amp;"/"&amp;RIGHT(A56,2)</f>
        <v>17/18</v>
      </c>
      <c r="C56" s="18">
        <v>1.31</v>
      </c>
      <c r="D56" s="18">
        <v>2.5299999999999998</v>
      </c>
      <c r="E56" s="18">
        <f t="shared" si="17"/>
        <v>2.5185939887926643</v>
      </c>
      <c r="F56" s="3">
        <f>(E56-E55)/E55</f>
        <v>-3.8165728001275101E-2</v>
      </c>
      <c r="G56" s="3">
        <f>(E56-E$52)/E$52</f>
        <v>-0.1479334285459788</v>
      </c>
      <c r="H56" s="10"/>
      <c r="I56" s="10"/>
      <c r="J56" s="10"/>
      <c r="L56" s="5"/>
    </row>
    <row r="57" spans="1:12" x14ac:dyDescent="0.25">
      <c r="A57" s="4" t="s">
        <v>353</v>
      </c>
      <c r="B57" s="4" t="str">
        <f t="shared" si="16"/>
        <v>18/19</v>
      </c>
      <c r="C57" s="18">
        <v>2.38</v>
      </c>
      <c r="D57" s="18">
        <v>2.31</v>
      </c>
      <c r="E57" s="18">
        <f t="shared" si="17"/>
        <v>2.3094026548672568</v>
      </c>
      <c r="F57" s="3">
        <f>(E57-E56)/E56</f>
        <v>-8.3058775990205266E-2</v>
      </c>
      <c r="G57" s="3">
        <f>(E57-E$52)/E$52</f>
        <v>-0.21870503503312055</v>
      </c>
      <c r="H57" s="10"/>
      <c r="I57" s="10"/>
      <c r="J57" s="10"/>
      <c r="L57" s="5"/>
    </row>
    <row r="59" spans="1:12" x14ac:dyDescent="0.25">
      <c r="A59" s="45" t="s">
        <v>4</v>
      </c>
      <c r="B59" s="47"/>
      <c r="C59" s="58" t="s">
        <v>9</v>
      </c>
      <c r="D59" s="58"/>
      <c r="E59" s="58"/>
      <c r="F59" s="58"/>
      <c r="G59" s="58"/>
      <c r="H59" s="58"/>
      <c r="I59" s="58"/>
      <c r="J59" s="58"/>
      <c r="L59" s="5"/>
    </row>
    <row r="60" spans="1:12" x14ac:dyDescent="0.25">
      <c r="A60" s="49" t="s">
        <v>117</v>
      </c>
      <c r="B60" s="4" t="s">
        <v>110</v>
      </c>
      <c r="C60" s="20" t="s">
        <v>22</v>
      </c>
      <c r="D60" s="20" t="s">
        <v>23</v>
      </c>
      <c r="E60" s="20" t="s">
        <v>24</v>
      </c>
      <c r="F60" s="4" t="s">
        <v>32</v>
      </c>
      <c r="G60" s="28" t="s">
        <v>31</v>
      </c>
      <c r="H60" s="10"/>
      <c r="I60" s="10"/>
      <c r="J60" s="10"/>
      <c r="L60" s="5"/>
    </row>
    <row r="61" spans="1:12" x14ac:dyDescent="0.25">
      <c r="A61" s="4" t="s">
        <v>111</v>
      </c>
      <c r="B61" s="4" t="str">
        <f t="shared" ref="B61:B66" si="19">MID(A61,7,2)&amp;"/"&amp;RIGHT(A61,2)</f>
        <v>13/14</v>
      </c>
      <c r="C61" s="2">
        <v>1.2731481481481483E-3</v>
      </c>
      <c r="D61" s="19" t="s">
        <v>25</v>
      </c>
      <c r="E61" s="2">
        <f>C61</f>
        <v>1.2731481481481483E-3</v>
      </c>
      <c r="F61" s="1"/>
      <c r="G61" s="1"/>
      <c r="H61" s="10"/>
      <c r="I61" s="10"/>
      <c r="J61" s="10"/>
      <c r="L61" s="5"/>
    </row>
    <row r="62" spans="1:12" x14ac:dyDescent="0.25">
      <c r="A62" s="4" t="s">
        <v>112</v>
      </c>
      <c r="B62" s="4" t="str">
        <f t="shared" si="19"/>
        <v>14/15</v>
      </c>
      <c r="C62" s="2">
        <v>1.1226851851851851E-3</v>
      </c>
      <c r="D62" s="19" t="s">
        <v>25</v>
      </c>
      <c r="E62" s="2">
        <f>C62</f>
        <v>1.1226851851851851E-3</v>
      </c>
      <c r="F62" s="3">
        <f>(E62-E61)/E61</f>
        <v>-0.1181818181818183</v>
      </c>
      <c r="G62" s="1"/>
      <c r="H62" s="10"/>
      <c r="I62" s="10"/>
      <c r="J62" s="10"/>
      <c r="L62" s="5"/>
    </row>
    <row r="63" spans="1:12" x14ac:dyDescent="0.25">
      <c r="A63" s="4" t="s">
        <v>113</v>
      </c>
      <c r="B63" s="4" t="str">
        <f t="shared" si="19"/>
        <v>15/16</v>
      </c>
      <c r="C63" s="2">
        <v>2.1874999999999998E-3</v>
      </c>
      <c r="D63" s="2">
        <v>1.8865740740740742E-3</v>
      </c>
      <c r="E63" s="2">
        <f>(C27*C63+D27*D63)/E27</f>
        <v>2.0545252527251218E-3</v>
      </c>
      <c r="F63" s="3">
        <f>(E63-E62)/E62</f>
        <v>0.83001012201495394</v>
      </c>
      <c r="G63" s="3">
        <f>(E63-E$61)/E$61</f>
        <v>0.61373619850409555</v>
      </c>
      <c r="H63" s="10"/>
      <c r="I63" s="10"/>
      <c r="J63" s="10"/>
      <c r="L63" s="5"/>
    </row>
    <row r="64" spans="1:12" x14ac:dyDescent="0.25">
      <c r="A64" s="4" t="s">
        <v>114</v>
      </c>
      <c r="B64" s="4" t="str">
        <f t="shared" si="19"/>
        <v>16/17</v>
      </c>
      <c r="C64" s="2">
        <v>7.6388888888888893E-4</v>
      </c>
      <c r="D64" s="2">
        <v>1.4004629629629629E-3</v>
      </c>
      <c r="E64" s="2">
        <f>(C28*C64+D28*D64)/E28</f>
        <v>1.3497308790293803E-3</v>
      </c>
      <c r="F64" s="3">
        <f>(E64-E63)/E63</f>
        <v>-0.34304488239358583</v>
      </c>
      <c r="G64" s="3">
        <f>(E64-E$61)/E$61</f>
        <v>6.0152254073985861E-2</v>
      </c>
      <c r="H64" s="10"/>
      <c r="I64" s="10"/>
      <c r="J64" s="10"/>
      <c r="L64" s="5"/>
    </row>
    <row r="65" spans="1:12" x14ac:dyDescent="0.25">
      <c r="A65" s="4" t="s">
        <v>115</v>
      </c>
      <c r="B65" s="4" t="str">
        <f t="shared" ref="B65" si="20">MID(A65,7,2)&amp;"/"&amp;RIGHT(A65,2)</f>
        <v>17/18</v>
      </c>
      <c r="C65" s="2">
        <v>2.0833333333333335E-4</v>
      </c>
      <c r="D65" s="2">
        <v>1.3310185185185185E-3</v>
      </c>
      <c r="E65" s="2">
        <f>(C29*C65+D29*D65)/E29</f>
        <v>1.3222966901567897E-3</v>
      </c>
      <c r="F65" s="3">
        <f t="shared" ref="F65:F66" si="21">(E65-E64)/E64</f>
        <v>-2.032567328704744E-2</v>
      </c>
      <c r="G65" s="3">
        <f>(E65-E$61)/E$61</f>
        <v>3.8603945723151116E-2</v>
      </c>
      <c r="H65" s="10"/>
      <c r="I65" s="10"/>
      <c r="J65" s="10"/>
      <c r="L65" s="5"/>
    </row>
    <row r="66" spans="1:12" x14ac:dyDescent="0.25">
      <c r="A66" s="4" t="s">
        <v>353</v>
      </c>
      <c r="B66" s="4" t="str">
        <f t="shared" si="19"/>
        <v>18/19</v>
      </c>
      <c r="C66" s="2">
        <v>1.9675925925925926E-4</v>
      </c>
      <c r="D66" s="2">
        <v>1.2731481481481483E-3</v>
      </c>
      <c r="E66" s="2">
        <f>(C30*C66+D30*D66)/E30</f>
        <v>1.2721955916093087E-3</v>
      </c>
      <c r="F66" s="3">
        <f t="shared" si="21"/>
        <v>-3.7889453191885671E-2</v>
      </c>
      <c r="G66" s="3">
        <f>(E66-E$61)/E$61</f>
        <v>-7.4818986323398431E-4</v>
      </c>
      <c r="H66" s="10"/>
      <c r="I66" s="10"/>
      <c r="J66" s="10"/>
      <c r="L66" s="5"/>
    </row>
    <row r="68" spans="1:12" x14ac:dyDescent="0.25">
      <c r="A68" s="45" t="s">
        <v>5</v>
      </c>
      <c r="B68" s="47"/>
      <c r="C68" s="58" t="s">
        <v>10</v>
      </c>
      <c r="D68" s="58"/>
      <c r="E68" s="58"/>
      <c r="F68" s="58"/>
      <c r="G68" s="58"/>
      <c r="H68" s="58"/>
      <c r="I68" s="58"/>
      <c r="J68" s="58"/>
      <c r="L68" s="5"/>
    </row>
    <row r="69" spans="1:12" x14ac:dyDescent="0.25">
      <c r="A69" s="49" t="s">
        <v>117</v>
      </c>
      <c r="B69" s="4" t="s">
        <v>110</v>
      </c>
      <c r="C69" s="20" t="s">
        <v>22</v>
      </c>
      <c r="D69" s="20" t="s">
        <v>23</v>
      </c>
      <c r="E69" s="20" t="s">
        <v>24</v>
      </c>
      <c r="F69" s="4" t="s">
        <v>32</v>
      </c>
      <c r="G69" s="28" t="s">
        <v>31</v>
      </c>
      <c r="H69" s="10"/>
      <c r="I69" s="10"/>
      <c r="J69" s="10"/>
      <c r="L69" s="5"/>
    </row>
    <row r="70" spans="1:12" x14ac:dyDescent="0.25">
      <c r="A70" s="4" t="s">
        <v>111</v>
      </c>
      <c r="B70" s="4" t="str">
        <f t="shared" ref="B70:B75" si="22">MID(A70,7,2)&amp;"/"&amp;RIGHT(A70,2)</f>
        <v>13/14</v>
      </c>
      <c r="C70" s="3">
        <v>0.48970000000000002</v>
      </c>
      <c r="D70" s="19" t="s">
        <v>25</v>
      </c>
      <c r="E70" s="3">
        <f>C70</f>
        <v>0.48970000000000002</v>
      </c>
      <c r="F70" s="1"/>
      <c r="G70" s="1"/>
      <c r="H70" s="10"/>
      <c r="I70" s="10"/>
      <c r="J70" s="10"/>
      <c r="L70" s="5"/>
    </row>
    <row r="71" spans="1:12" x14ac:dyDescent="0.25">
      <c r="A71" s="4" t="s">
        <v>112</v>
      </c>
      <c r="B71" s="4" t="str">
        <f t="shared" si="22"/>
        <v>14/15</v>
      </c>
      <c r="C71" s="3">
        <v>0.60650000000000004</v>
      </c>
      <c r="D71" s="19" t="s">
        <v>25</v>
      </c>
      <c r="E71" s="3">
        <f>C71</f>
        <v>0.60650000000000004</v>
      </c>
      <c r="F71" s="3">
        <f>(E71-E70)/E70</f>
        <v>0.23851337553604249</v>
      </c>
      <c r="G71" s="1"/>
      <c r="H71" s="10"/>
      <c r="I71" s="10"/>
      <c r="J71" s="10"/>
      <c r="L71" s="5"/>
    </row>
    <row r="72" spans="1:12" x14ac:dyDescent="0.25">
      <c r="A72" s="4" t="s">
        <v>113</v>
      </c>
      <c r="B72" s="4" t="str">
        <f t="shared" si="22"/>
        <v>15/16</v>
      </c>
      <c r="C72" s="3">
        <v>0.54610000000000003</v>
      </c>
      <c r="D72" s="3">
        <v>0.52729999999999999</v>
      </c>
      <c r="E72" s="3">
        <f>C9/E9*C72+D9/E9*D72</f>
        <v>0.5380802319357717</v>
      </c>
      <c r="F72" s="3">
        <f>(E72-E71)/E71</f>
        <v>-0.11281082945462215</v>
      </c>
      <c r="G72" s="3">
        <f>(E72-E$70)/E$70</f>
        <v>9.8795654351177611E-2</v>
      </c>
      <c r="H72" s="10"/>
      <c r="I72" s="10"/>
      <c r="J72" s="10"/>
      <c r="L72" s="5"/>
    </row>
    <row r="73" spans="1:12" x14ac:dyDescent="0.25">
      <c r="A73" s="4" t="s">
        <v>114</v>
      </c>
      <c r="B73" s="4" t="str">
        <f t="shared" si="22"/>
        <v>16/17</v>
      </c>
      <c r="C73" s="3">
        <v>0.48659999999999998</v>
      </c>
      <c r="D73" s="3">
        <v>0.47270000000000001</v>
      </c>
      <c r="E73" s="3">
        <f>C10/E10*C73+D10/E10*D73</f>
        <v>0.47401907121879594</v>
      </c>
      <c r="F73" s="3">
        <f>(E73-E72)/E72</f>
        <v>-0.11905503476035979</v>
      </c>
      <c r="G73" s="3">
        <f>(E73-E$70)/E$70</f>
        <v>-3.2021500472134132E-2</v>
      </c>
      <c r="H73" s="10"/>
      <c r="I73" s="10"/>
      <c r="J73" s="10"/>
      <c r="L73" s="5"/>
    </row>
    <row r="74" spans="1:12" x14ac:dyDescent="0.25">
      <c r="A74" s="4" t="s">
        <v>115</v>
      </c>
      <c r="B74" s="4" t="str">
        <f t="shared" ref="B74" si="23">MID(A74,7,2)&amp;"/"&amp;RIGHT(A74,2)</f>
        <v>17/18</v>
      </c>
      <c r="C74" s="3">
        <v>0.83609999999999995</v>
      </c>
      <c r="D74" s="3">
        <v>0.46229999999999999</v>
      </c>
      <c r="E74" s="3">
        <f>C11/E11*C74+D11/E11*D74</f>
        <v>0.46651667014831838</v>
      </c>
      <c r="F74" s="3">
        <f t="shared" ref="F74:F75" si="24">(E74-E73)/E73</f>
        <v>-1.5827213557436447E-2</v>
      </c>
      <c r="G74" s="3">
        <f>(E74-E$70)/E$70</f>
        <v>-4.7341902903168559E-2</v>
      </c>
      <c r="H74" s="10"/>
      <c r="I74" s="10"/>
      <c r="J74" s="10"/>
      <c r="L74" s="5"/>
    </row>
    <row r="75" spans="1:12" x14ac:dyDescent="0.25">
      <c r="A75" s="4" t="s">
        <v>353</v>
      </c>
      <c r="B75" s="4" t="str">
        <f t="shared" si="22"/>
        <v>18/19</v>
      </c>
      <c r="C75" s="3">
        <v>0.375</v>
      </c>
      <c r="D75" s="3">
        <v>0.5272</v>
      </c>
      <c r="E75" s="3">
        <f>C12/E12*C75+D12/E12*D75</f>
        <v>0.52701960717913987</v>
      </c>
      <c r="F75" s="3">
        <f t="shared" si="24"/>
        <v>0.12969083615294166</v>
      </c>
      <c r="G75" s="3">
        <f>(E75-E$70)/E$70</f>
        <v>7.6209122277189803E-2</v>
      </c>
      <c r="H75" s="10"/>
      <c r="I75" s="10"/>
      <c r="J75" s="10"/>
      <c r="L75" s="5"/>
    </row>
    <row r="77" spans="1:12" s="23" customFormat="1" x14ac:dyDescent="0.25">
      <c r="A77" s="24"/>
      <c r="B77" s="24"/>
      <c r="C77" s="25"/>
      <c r="D77" s="25"/>
    </row>
    <row r="79" spans="1:12" s="16" customFormat="1" ht="18.75" x14ac:dyDescent="0.3">
      <c r="A79" s="15" t="s">
        <v>20</v>
      </c>
      <c r="B79" s="15"/>
    </row>
    <row r="80" spans="1:12" ht="30" customHeight="1" x14ac:dyDescent="0.25">
      <c r="A80" s="45" t="s">
        <v>0</v>
      </c>
      <c r="B80" s="47"/>
      <c r="C80" s="59" t="s">
        <v>18</v>
      </c>
      <c r="D80" s="59"/>
      <c r="E80" s="59"/>
      <c r="F80" s="59"/>
      <c r="G80" s="59"/>
      <c r="H80" s="59"/>
      <c r="I80" s="59"/>
      <c r="J80" s="59"/>
      <c r="L80" s="5"/>
    </row>
    <row r="81" spans="1:8" x14ac:dyDescent="0.25">
      <c r="A81" s="49" t="s">
        <v>119</v>
      </c>
      <c r="B81" s="4" t="s">
        <v>110</v>
      </c>
      <c r="C81" s="42" t="s">
        <v>118</v>
      </c>
      <c r="D81" s="20" t="s">
        <v>22</v>
      </c>
      <c r="E81" s="20" t="s">
        <v>23</v>
      </c>
      <c r="F81" s="4" t="s">
        <v>24</v>
      </c>
      <c r="G81" s="11" t="s">
        <v>11</v>
      </c>
      <c r="H81" s="28" t="s">
        <v>31</v>
      </c>
    </row>
    <row r="82" spans="1:8" x14ac:dyDescent="0.25">
      <c r="A82" s="7">
        <v>41632</v>
      </c>
      <c r="B82" s="46">
        <f>YEAR(A82)</f>
        <v>2013</v>
      </c>
      <c r="C82" s="1" t="s">
        <v>12</v>
      </c>
      <c r="D82" s="1">
        <v>188</v>
      </c>
      <c r="E82" s="29" t="s">
        <v>25</v>
      </c>
      <c r="F82" s="1">
        <f t="shared" ref="F82:F87" si="25">SUM(D82:E82)</f>
        <v>188</v>
      </c>
      <c r="G82" s="3"/>
      <c r="H82" s="1"/>
    </row>
    <row r="83" spans="1:8" x14ac:dyDescent="0.25">
      <c r="A83" s="7">
        <v>41997</v>
      </c>
      <c r="B83" s="46">
        <f t="shared" ref="B83:B87" si="26">YEAR(A83)</f>
        <v>2014</v>
      </c>
      <c r="C83" s="1" t="s">
        <v>12</v>
      </c>
      <c r="D83" s="1">
        <v>225</v>
      </c>
      <c r="E83" s="29" t="s">
        <v>25</v>
      </c>
      <c r="F83" s="1">
        <f t="shared" si="25"/>
        <v>225</v>
      </c>
      <c r="G83" s="3">
        <f>(F83-F82)/F82</f>
        <v>0.19680851063829788</v>
      </c>
      <c r="H83" s="1"/>
    </row>
    <row r="84" spans="1:8" x14ac:dyDescent="0.25">
      <c r="A84" s="7">
        <v>42362</v>
      </c>
      <c r="B84" s="46">
        <f t="shared" si="26"/>
        <v>2015</v>
      </c>
      <c r="C84" s="1" t="s">
        <v>12</v>
      </c>
      <c r="D84" s="1">
        <v>1</v>
      </c>
      <c r="E84" s="1">
        <v>300</v>
      </c>
      <c r="F84" s="1">
        <f t="shared" si="25"/>
        <v>301</v>
      </c>
      <c r="G84" s="3">
        <f>(F84-F83)/F83</f>
        <v>0.33777777777777779</v>
      </c>
      <c r="H84" s="3">
        <f>(F84-F$82)/F$82</f>
        <v>0.60106382978723405</v>
      </c>
    </row>
    <row r="85" spans="1:8" x14ac:dyDescent="0.25">
      <c r="A85" s="7">
        <v>42728</v>
      </c>
      <c r="B85" s="46">
        <f t="shared" si="26"/>
        <v>2016</v>
      </c>
      <c r="C85" s="1" t="s">
        <v>12</v>
      </c>
      <c r="D85" s="1">
        <v>9</v>
      </c>
      <c r="E85" s="1">
        <v>265</v>
      </c>
      <c r="F85" s="1">
        <f t="shared" si="25"/>
        <v>274</v>
      </c>
      <c r="G85" s="3">
        <f>(F85-F84)/F84</f>
        <v>-8.9700996677740868E-2</v>
      </c>
      <c r="H85" s="3">
        <f>(F85-F$82)/F$82</f>
        <v>0.45744680851063829</v>
      </c>
    </row>
    <row r="86" spans="1:8" x14ac:dyDescent="0.25">
      <c r="A86" s="7">
        <v>43093</v>
      </c>
      <c r="B86" s="46">
        <f t="shared" ref="B86" si="27">YEAR(A86)</f>
        <v>2017</v>
      </c>
      <c r="C86" s="1" t="s">
        <v>12</v>
      </c>
      <c r="D86" s="1">
        <v>0</v>
      </c>
      <c r="E86" s="1">
        <v>164</v>
      </c>
      <c r="F86" s="1">
        <f t="shared" si="25"/>
        <v>164</v>
      </c>
      <c r="G86" s="3">
        <f t="shared" ref="G86:G87" si="28">(F86-F85)/F85</f>
        <v>-0.40145985401459855</v>
      </c>
      <c r="H86" s="3">
        <f>(F86-F$82)/F$82</f>
        <v>-0.1276595744680851</v>
      </c>
    </row>
    <row r="87" spans="1:8" x14ac:dyDescent="0.25">
      <c r="A87" s="7">
        <v>43458</v>
      </c>
      <c r="B87" s="46">
        <f t="shared" si="26"/>
        <v>2018</v>
      </c>
      <c r="C87" s="1" t="s">
        <v>12</v>
      </c>
      <c r="D87" s="29">
        <v>0</v>
      </c>
      <c r="E87" s="1">
        <v>184</v>
      </c>
      <c r="F87" s="1">
        <f t="shared" si="25"/>
        <v>184</v>
      </c>
      <c r="G87" s="3">
        <f t="shared" si="28"/>
        <v>0.12195121951219512</v>
      </c>
      <c r="H87" s="3">
        <f>(F87-F$82)/F$82</f>
        <v>-2.1276595744680851E-2</v>
      </c>
    </row>
    <row r="92" spans="1:8" x14ac:dyDescent="0.25">
      <c r="A92" s="7">
        <v>41748</v>
      </c>
      <c r="B92" s="46">
        <f t="shared" ref="B92:B97" si="29">YEAR(A92)</f>
        <v>2014</v>
      </c>
      <c r="C92" s="1" t="s">
        <v>13</v>
      </c>
      <c r="D92" s="1">
        <v>111</v>
      </c>
      <c r="E92" s="29" t="s">
        <v>25</v>
      </c>
      <c r="F92" s="1">
        <f t="shared" ref="F92:F97" si="30">SUM(D92:E92)</f>
        <v>111</v>
      </c>
      <c r="G92" s="3"/>
      <c r="H92" s="32" t="s">
        <v>31</v>
      </c>
    </row>
    <row r="93" spans="1:8" x14ac:dyDescent="0.25">
      <c r="A93" s="7">
        <v>42097</v>
      </c>
      <c r="B93" s="46">
        <f t="shared" si="29"/>
        <v>2015</v>
      </c>
      <c r="C93" s="1" t="s">
        <v>14</v>
      </c>
      <c r="D93" s="1">
        <v>160</v>
      </c>
      <c r="E93" s="29" t="s">
        <v>25</v>
      </c>
      <c r="F93" s="1">
        <f t="shared" si="30"/>
        <v>160</v>
      </c>
      <c r="G93" s="3">
        <f>(F93-F92)/F92</f>
        <v>0.44144144144144143</v>
      </c>
      <c r="H93" s="1"/>
    </row>
    <row r="94" spans="1:8" x14ac:dyDescent="0.25">
      <c r="A94" s="7">
        <v>42455</v>
      </c>
      <c r="B94" s="46">
        <f t="shared" si="29"/>
        <v>2016</v>
      </c>
      <c r="C94" s="1" t="s">
        <v>13</v>
      </c>
      <c r="D94" s="1">
        <v>0</v>
      </c>
      <c r="E94" s="1">
        <v>115</v>
      </c>
      <c r="F94" s="1">
        <f t="shared" si="30"/>
        <v>115</v>
      </c>
      <c r="G94" s="3">
        <f>(F94-F93)/F93</f>
        <v>-0.28125</v>
      </c>
      <c r="H94" s="3">
        <f>(F94-F$92)/F$92</f>
        <v>3.6036036036036036E-2</v>
      </c>
    </row>
    <row r="95" spans="1:8" x14ac:dyDescent="0.25">
      <c r="A95" s="7">
        <v>42840</v>
      </c>
      <c r="B95" s="46">
        <f t="shared" si="29"/>
        <v>2017</v>
      </c>
      <c r="C95" s="1" t="s">
        <v>13</v>
      </c>
      <c r="D95" s="1">
        <v>0</v>
      </c>
      <c r="E95" s="1">
        <v>86</v>
      </c>
      <c r="F95" s="1">
        <f t="shared" si="30"/>
        <v>86</v>
      </c>
      <c r="G95" s="3">
        <f>(F95-F94)/F94</f>
        <v>-0.25217391304347825</v>
      </c>
      <c r="H95" s="3">
        <f>(F95-F$92)/F$92</f>
        <v>-0.22522522522522523</v>
      </c>
    </row>
    <row r="96" spans="1:8" x14ac:dyDescent="0.25">
      <c r="A96" s="7">
        <v>43190</v>
      </c>
      <c r="B96" s="46">
        <f t="shared" ref="B96" si="31">YEAR(A96)</f>
        <v>2018</v>
      </c>
      <c r="C96" s="1" t="s">
        <v>13</v>
      </c>
      <c r="D96" s="1">
        <v>0</v>
      </c>
      <c r="E96" s="1">
        <v>103</v>
      </c>
      <c r="F96" s="1">
        <f t="shared" si="30"/>
        <v>103</v>
      </c>
      <c r="G96" s="3">
        <f t="shared" ref="G96:G97" si="32">(F96-F95)/F95</f>
        <v>0.19767441860465115</v>
      </c>
      <c r="H96" s="3">
        <f>(F96-F$92)/F$92</f>
        <v>-7.2072072072072071E-2</v>
      </c>
    </row>
    <row r="97" spans="1:12" x14ac:dyDescent="0.25">
      <c r="A97" s="7">
        <v>43574</v>
      </c>
      <c r="B97" s="46">
        <f t="shared" si="29"/>
        <v>2019</v>
      </c>
      <c r="C97" s="1" t="s">
        <v>14</v>
      </c>
      <c r="D97" s="29">
        <v>0</v>
      </c>
      <c r="E97" s="1">
        <v>115</v>
      </c>
      <c r="F97" s="1">
        <f t="shared" si="30"/>
        <v>115</v>
      </c>
      <c r="G97" s="3">
        <f t="shared" si="32"/>
        <v>0.11650485436893204</v>
      </c>
      <c r="H97" s="3">
        <f>(F97-F$92)/F$92</f>
        <v>3.6036036036036036E-2</v>
      </c>
    </row>
    <row r="102" spans="1:12" ht="30" customHeight="1" x14ac:dyDescent="0.25">
      <c r="A102" s="45" t="s">
        <v>1</v>
      </c>
      <c r="B102" s="47"/>
      <c r="C102" s="58" t="s">
        <v>6</v>
      </c>
      <c r="D102" s="58"/>
      <c r="E102" s="58"/>
      <c r="F102" s="58"/>
      <c r="G102" s="58"/>
      <c r="H102" s="58"/>
      <c r="I102" s="58"/>
      <c r="J102" s="58"/>
      <c r="L102" s="5"/>
    </row>
    <row r="103" spans="1:12" x14ac:dyDescent="0.25">
      <c r="A103" s="49" t="s">
        <v>119</v>
      </c>
      <c r="B103" s="4" t="s">
        <v>110</v>
      </c>
      <c r="C103" s="42" t="s">
        <v>118</v>
      </c>
      <c r="D103" s="20" t="s">
        <v>22</v>
      </c>
      <c r="E103" s="20" t="s">
        <v>23</v>
      </c>
      <c r="F103" s="4" t="s">
        <v>24</v>
      </c>
      <c r="G103" s="11" t="s">
        <v>11</v>
      </c>
      <c r="H103" s="28" t="s">
        <v>31</v>
      </c>
    </row>
    <row r="104" spans="1:12" x14ac:dyDescent="0.25">
      <c r="A104" s="7">
        <v>41632</v>
      </c>
      <c r="B104" s="46">
        <f t="shared" ref="B104:B107" si="33">YEAR(A104)</f>
        <v>2013</v>
      </c>
      <c r="C104" s="1" t="s">
        <v>12</v>
      </c>
      <c r="D104" s="1">
        <v>163</v>
      </c>
      <c r="E104" s="29" t="s">
        <v>25</v>
      </c>
      <c r="F104" s="1">
        <f t="shared" ref="F104:F109" si="34">SUM(D104:E104)</f>
        <v>163</v>
      </c>
      <c r="G104" s="3"/>
      <c r="H104" s="1"/>
    </row>
    <row r="105" spans="1:12" x14ac:dyDescent="0.25">
      <c r="A105" s="7">
        <v>41997</v>
      </c>
      <c r="B105" s="46">
        <f t="shared" si="33"/>
        <v>2014</v>
      </c>
      <c r="C105" s="1" t="s">
        <v>12</v>
      </c>
      <c r="D105" s="1">
        <v>210</v>
      </c>
      <c r="E105" s="29" t="s">
        <v>25</v>
      </c>
      <c r="F105" s="1">
        <f t="shared" si="34"/>
        <v>210</v>
      </c>
      <c r="G105" s="3">
        <f>(F105-F104)/F104</f>
        <v>0.28834355828220859</v>
      </c>
      <c r="H105" s="1"/>
    </row>
    <row r="106" spans="1:12" x14ac:dyDescent="0.25">
      <c r="A106" s="7">
        <v>42362</v>
      </c>
      <c r="B106" s="46">
        <f t="shared" si="33"/>
        <v>2015</v>
      </c>
      <c r="C106" s="1" t="s">
        <v>12</v>
      </c>
      <c r="D106" s="1">
        <v>1</v>
      </c>
      <c r="E106" s="1">
        <v>270</v>
      </c>
      <c r="F106" s="1">
        <f t="shared" si="34"/>
        <v>271</v>
      </c>
      <c r="G106" s="3">
        <f>(F106-F105)/F105</f>
        <v>0.2904761904761905</v>
      </c>
      <c r="H106" s="3">
        <f>(F106-F$104)/F$104</f>
        <v>0.66257668711656437</v>
      </c>
    </row>
    <row r="107" spans="1:12" x14ac:dyDescent="0.25">
      <c r="A107" s="7">
        <v>42728</v>
      </c>
      <c r="B107" s="46">
        <f t="shared" si="33"/>
        <v>2016</v>
      </c>
      <c r="C107" s="1" t="s">
        <v>12</v>
      </c>
      <c r="D107" s="1">
        <v>9</v>
      </c>
      <c r="E107" s="1">
        <v>236</v>
      </c>
      <c r="F107" s="1">
        <f t="shared" si="34"/>
        <v>245</v>
      </c>
      <c r="G107" s="3">
        <f>(F107-F106)/F106</f>
        <v>-9.5940959409594101E-2</v>
      </c>
      <c r="H107" s="3">
        <f>(F107-F$104)/F$104</f>
        <v>0.50306748466257667</v>
      </c>
    </row>
    <row r="108" spans="1:12" x14ac:dyDescent="0.25">
      <c r="A108" s="7">
        <v>43093</v>
      </c>
      <c r="B108" s="46">
        <f t="shared" ref="B108:B109" si="35">YEAR(A108)</f>
        <v>2017</v>
      </c>
      <c r="C108" s="1" t="s">
        <v>12</v>
      </c>
      <c r="D108" s="1">
        <v>0</v>
      </c>
      <c r="E108" s="1">
        <v>154</v>
      </c>
      <c r="F108" s="1">
        <f t="shared" si="34"/>
        <v>154</v>
      </c>
      <c r="G108" s="3">
        <f t="shared" ref="G108:G109" si="36">(F108-F107)/F107</f>
        <v>-0.37142857142857144</v>
      </c>
      <c r="H108" s="3">
        <f>(F108-F$104)/F$104</f>
        <v>-5.5214723926380369E-2</v>
      </c>
    </row>
    <row r="109" spans="1:12" x14ac:dyDescent="0.25">
      <c r="A109" s="7">
        <v>43458</v>
      </c>
      <c r="B109" s="46">
        <f t="shared" si="35"/>
        <v>2018</v>
      </c>
      <c r="C109" s="1" t="s">
        <v>12</v>
      </c>
      <c r="D109" s="29">
        <v>0</v>
      </c>
      <c r="E109" s="1">
        <v>164</v>
      </c>
      <c r="F109" s="1">
        <f t="shared" si="34"/>
        <v>164</v>
      </c>
      <c r="G109" s="3">
        <f t="shared" si="36"/>
        <v>6.4935064935064929E-2</v>
      </c>
      <c r="H109" s="3">
        <f>(F109-F$104)/F$104</f>
        <v>6.1349693251533744E-3</v>
      </c>
    </row>
    <row r="113" spans="1:11" x14ac:dyDescent="0.25">
      <c r="A113" s="7">
        <v>41748</v>
      </c>
      <c r="B113" s="46">
        <f t="shared" ref="B113:B118" si="37">YEAR(A113)</f>
        <v>2014</v>
      </c>
      <c r="C113" s="1" t="s">
        <v>13</v>
      </c>
      <c r="D113" s="1">
        <v>101</v>
      </c>
      <c r="E113" s="29" t="s">
        <v>25</v>
      </c>
      <c r="F113" s="1">
        <f t="shared" ref="F113:F118" si="38">SUM(D113:E113)</f>
        <v>101</v>
      </c>
      <c r="G113" s="3"/>
      <c r="H113" s="32" t="s">
        <v>31</v>
      </c>
    </row>
    <row r="114" spans="1:11" x14ac:dyDescent="0.25">
      <c r="A114" s="7">
        <v>42097</v>
      </c>
      <c r="B114" s="46">
        <f t="shared" si="37"/>
        <v>2015</v>
      </c>
      <c r="C114" s="1" t="s">
        <v>14</v>
      </c>
      <c r="D114" s="1">
        <v>146</v>
      </c>
      <c r="E114" s="29" t="s">
        <v>25</v>
      </c>
      <c r="F114" s="1">
        <f t="shared" si="38"/>
        <v>146</v>
      </c>
      <c r="G114" s="3">
        <f>(F114-F113)/F113</f>
        <v>0.44554455445544555</v>
      </c>
      <c r="H114" s="1"/>
    </row>
    <row r="115" spans="1:11" x14ac:dyDescent="0.25">
      <c r="A115" s="7">
        <v>42089</v>
      </c>
      <c r="B115" s="46">
        <f t="shared" si="37"/>
        <v>2015</v>
      </c>
      <c r="C115" s="1" t="s">
        <v>13</v>
      </c>
      <c r="D115" s="1">
        <v>0</v>
      </c>
      <c r="E115" s="1">
        <v>97</v>
      </c>
      <c r="F115" s="1">
        <f t="shared" si="38"/>
        <v>97</v>
      </c>
      <c r="G115" s="3">
        <f>(F115-F114)/F114</f>
        <v>-0.33561643835616439</v>
      </c>
      <c r="H115" s="3">
        <f>(F115-F$113)/F$113</f>
        <v>-3.9603960396039604E-2</v>
      </c>
    </row>
    <row r="116" spans="1:11" x14ac:dyDescent="0.25">
      <c r="A116" s="7">
        <v>42840</v>
      </c>
      <c r="B116" s="46">
        <f t="shared" si="37"/>
        <v>2017</v>
      </c>
      <c r="C116" s="1" t="s">
        <v>13</v>
      </c>
      <c r="D116" s="1">
        <v>0</v>
      </c>
      <c r="E116" s="1">
        <v>78</v>
      </c>
      <c r="F116" s="1">
        <f t="shared" si="38"/>
        <v>78</v>
      </c>
      <c r="G116" s="3">
        <f>(F116-F115)/F115</f>
        <v>-0.19587628865979381</v>
      </c>
      <c r="H116" s="3">
        <f>(F116-F$113)/F$113</f>
        <v>-0.22772277227722773</v>
      </c>
    </row>
    <row r="117" spans="1:11" x14ac:dyDescent="0.25">
      <c r="A117" s="7">
        <v>43190</v>
      </c>
      <c r="B117" s="46">
        <f t="shared" ref="B117" si="39">YEAR(A117)</f>
        <v>2018</v>
      </c>
      <c r="C117" s="1" t="s">
        <v>13</v>
      </c>
      <c r="D117" s="1">
        <v>0</v>
      </c>
      <c r="E117" s="1">
        <v>89</v>
      </c>
      <c r="F117" s="1">
        <f t="shared" si="38"/>
        <v>89</v>
      </c>
      <c r="G117" s="3">
        <f t="shared" ref="G117:G118" si="40">(F117-F116)/F116</f>
        <v>0.14102564102564102</v>
      </c>
      <c r="H117" s="3">
        <f>(F117-F$113)/F$113</f>
        <v>-0.11881188118811881</v>
      </c>
    </row>
    <row r="118" spans="1:11" x14ac:dyDescent="0.25">
      <c r="A118" s="7">
        <v>43574</v>
      </c>
      <c r="B118" s="46">
        <f t="shared" si="37"/>
        <v>2019</v>
      </c>
      <c r="C118" s="1" t="s">
        <v>13</v>
      </c>
      <c r="D118" s="29">
        <v>0</v>
      </c>
      <c r="E118" s="1">
        <v>95</v>
      </c>
      <c r="F118" s="1">
        <f t="shared" si="38"/>
        <v>95</v>
      </c>
      <c r="G118" s="3">
        <f t="shared" si="40"/>
        <v>6.741573033707865E-2</v>
      </c>
      <c r="H118" s="3">
        <f>(F118-F$113)/F$113</f>
        <v>-5.9405940594059403E-2</v>
      </c>
    </row>
    <row r="120" spans="1:11" s="23" customFormat="1" x14ac:dyDescent="0.25">
      <c r="A120" s="24"/>
      <c r="B120" s="24"/>
      <c r="C120" s="25"/>
      <c r="D120" s="25"/>
    </row>
    <row r="122" spans="1:11" s="16" customFormat="1" ht="18.75" x14ac:dyDescent="0.3">
      <c r="A122" s="15" t="s">
        <v>47</v>
      </c>
      <c r="B122" s="15"/>
    </row>
    <row r="123" spans="1:11" x14ac:dyDescent="0.25">
      <c r="A123" s="4" t="s">
        <v>2</v>
      </c>
      <c r="B123" s="58" t="s">
        <v>7</v>
      </c>
      <c r="C123" s="58"/>
      <c r="D123" s="58"/>
      <c r="E123" s="58"/>
      <c r="F123" s="58"/>
      <c r="G123" s="58"/>
      <c r="H123" s="58"/>
      <c r="I123" s="58"/>
      <c r="K123" s="5"/>
    </row>
    <row r="124" spans="1:11" ht="45" x14ac:dyDescent="0.25">
      <c r="B124" s="4" t="s">
        <v>110</v>
      </c>
      <c r="C124" s="38" t="s">
        <v>49</v>
      </c>
      <c r="D124" s="38" t="s">
        <v>50</v>
      </c>
      <c r="E124" s="38" t="s">
        <v>51</v>
      </c>
      <c r="F124" s="38" t="s">
        <v>52</v>
      </c>
    </row>
    <row r="125" spans="1:11" x14ac:dyDescent="0.25">
      <c r="A125" s="4" t="s">
        <v>113</v>
      </c>
      <c r="B125" s="4" t="str">
        <f t="shared" ref="B125:B126" si="41">MID(A125,7,2)&amp;"/"&amp;RIGHT(A125,2)</f>
        <v>15/16</v>
      </c>
      <c r="C125" s="6">
        <f>656+113+29</f>
        <v>798</v>
      </c>
      <c r="D125" s="6">
        <f>451+335+155</f>
        <v>941</v>
      </c>
      <c r="E125" s="6">
        <f>381</f>
        <v>381</v>
      </c>
      <c r="F125" s="6">
        <f>211</f>
        <v>211</v>
      </c>
    </row>
    <row r="126" spans="1:11" x14ac:dyDescent="0.25">
      <c r="A126" s="4" t="s">
        <v>114</v>
      </c>
      <c r="B126" s="4" t="str">
        <f t="shared" si="41"/>
        <v>16/17</v>
      </c>
      <c r="C126" s="6">
        <v>1820</v>
      </c>
      <c r="D126" s="6">
        <f>1087+532+211</f>
        <v>1830</v>
      </c>
      <c r="E126" s="6">
        <v>682</v>
      </c>
      <c r="F126" s="6">
        <f>519+175+86</f>
        <v>780</v>
      </c>
    </row>
    <row r="127" spans="1:11" x14ac:dyDescent="0.25">
      <c r="A127" s="4" t="s">
        <v>115</v>
      </c>
      <c r="B127" s="4" t="str">
        <f t="shared" ref="B127:B128" si="42">MID(A127,7,2)&amp;"/"&amp;RIGHT(A127,2)</f>
        <v>17/18</v>
      </c>
      <c r="C127" s="6">
        <v>2863</v>
      </c>
      <c r="D127" s="6">
        <f>771+565+0</f>
        <v>1336</v>
      </c>
      <c r="E127" s="6">
        <v>713</v>
      </c>
      <c r="F127" s="6">
        <f>576+30+18</f>
        <v>624</v>
      </c>
    </row>
    <row r="128" spans="1:11" x14ac:dyDescent="0.25">
      <c r="A128" s="4" t="s">
        <v>353</v>
      </c>
      <c r="B128" s="4" t="str">
        <f t="shared" si="42"/>
        <v>18/19</v>
      </c>
      <c r="C128" s="6">
        <v>2569</v>
      </c>
      <c r="D128" s="6">
        <f>653+564+0</f>
        <v>1217</v>
      </c>
      <c r="E128" s="6">
        <v>660</v>
      </c>
      <c r="F128" s="6">
        <f>635+34+2+1</f>
        <v>672</v>
      </c>
    </row>
    <row r="129" spans="1:14" ht="83.25" customHeight="1" x14ac:dyDescent="0.25">
      <c r="B129" s="55" t="s">
        <v>351</v>
      </c>
      <c r="C129" s="54"/>
      <c r="D129" s="54"/>
      <c r="E129" s="54"/>
      <c r="F129" s="54"/>
    </row>
    <row r="131" spans="1:14" s="23" customFormat="1" x14ac:dyDescent="0.25">
      <c r="A131" s="21"/>
      <c r="B131" s="21"/>
      <c r="C131" s="22"/>
      <c r="D131" s="22"/>
      <c r="E131" s="22"/>
      <c r="F131" s="22"/>
      <c r="G131" s="22"/>
      <c r="H131" s="22"/>
      <c r="I131" s="22"/>
      <c r="J131" s="22"/>
    </row>
    <row r="133" spans="1:14" s="16" customFormat="1" ht="18.75" x14ac:dyDescent="0.3">
      <c r="A133" s="15" t="s">
        <v>28</v>
      </c>
      <c r="B133" s="15"/>
    </row>
    <row r="134" spans="1:14" s="16" customFormat="1" ht="18.75" x14ac:dyDescent="0.3">
      <c r="A134" s="4" t="s">
        <v>117</v>
      </c>
      <c r="B134" s="4" t="s">
        <v>110</v>
      </c>
      <c r="C134" s="20" t="s">
        <v>22</v>
      </c>
      <c r="D134" s="20" t="s">
        <v>23</v>
      </c>
      <c r="E134" s="20" t="s">
        <v>24</v>
      </c>
      <c r="F134" s="20" t="s">
        <v>29</v>
      </c>
      <c r="G134" s="20" t="s">
        <v>11</v>
      </c>
    </row>
    <row r="135" spans="1:14" ht="45" x14ac:dyDescent="0.25">
      <c r="A135" s="14" t="s">
        <v>15</v>
      </c>
      <c r="B135" s="45"/>
      <c r="C135" s="50"/>
      <c r="N135" s="37" t="s">
        <v>44</v>
      </c>
    </row>
    <row r="136" spans="1:14" x14ac:dyDescent="0.25">
      <c r="A136" s="4" t="s">
        <v>111</v>
      </c>
      <c r="B136" s="4" t="str">
        <f t="shared" ref="B136:B141" si="43">MID(A136,7,2)&amp;"/"&amp;RIGHT(A136,2)</f>
        <v>13/14</v>
      </c>
      <c r="C136" s="6">
        <v>2725</v>
      </c>
      <c r="D136" s="26" t="s">
        <v>25</v>
      </c>
      <c r="E136" s="6">
        <f>SUM(C136:D136)</f>
        <v>2725</v>
      </c>
      <c r="F136" s="3">
        <v>0.52749999999999997</v>
      </c>
      <c r="G136" s="1"/>
      <c r="H136" s="32" t="s">
        <v>31</v>
      </c>
      <c r="N136" s="3">
        <f>SUM(F136,F147,F157)</f>
        <v>1</v>
      </c>
    </row>
    <row r="137" spans="1:14" x14ac:dyDescent="0.25">
      <c r="A137" s="4" t="s">
        <v>112</v>
      </c>
      <c r="B137" s="4" t="str">
        <f t="shared" si="43"/>
        <v>14/15</v>
      </c>
      <c r="C137" s="6">
        <v>3553</v>
      </c>
      <c r="D137" s="26" t="s">
        <v>25</v>
      </c>
      <c r="E137" s="6">
        <f t="shared" ref="E137:E141" si="44">SUM(C137:D137)</f>
        <v>3553</v>
      </c>
      <c r="F137" s="3">
        <v>0.52390000000000003</v>
      </c>
      <c r="G137" s="3">
        <f>F137-F136</f>
        <v>-3.5999999999999366E-3</v>
      </c>
      <c r="H137" s="1"/>
      <c r="N137" s="3">
        <f>SUM(F137,F148,F158)</f>
        <v>1</v>
      </c>
    </row>
    <row r="138" spans="1:14" x14ac:dyDescent="0.25">
      <c r="A138" s="4" t="s">
        <v>113</v>
      </c>
      <c r="B138" s="4" t="str">
        <f t="shared" si="43"/>
        <v>15/16</v>
      </c>
      <c r="C138" s="6">
        <v>2662</v>
      </c>
      <c r="D138" s="6">
        <v>1785</v>
      </c>
      <c r="E138" s="6">
        <f t="shared" si="44"/>
        <v>4447</v>
      </c>
      <c r="F138" s="3">
        <f>E138/SUM(E138,E149,E159)</f>
        <v>0.52484362091348991</v>
      </c>
      <c r="G138" s="3">
        <f>F138-F137</f>
        <v>9.436209134898732E-4</v>
      </c>
      <c r="H138" s="3">
        <f>(E138-E$136)/E$136</f>
        <v>0.63192660550458712</v>
      </c>
      <c r="N138" s="3">
        <f>SUM(F138,F149,F159)</f>
        <v>1</v>
      </c>
    </row>
    <row r="139" spans="1:14" x14ac:dyDescent="0.25">
      <c r="A139" s="4" t="s">
        <v>114</v>
      </c>
      <c r="B139" s="4" t="str">
        <f t="shared" si="43"/>
        <v>16/17</v>
      </c>
      <c r="C139" s="6">
        <v>595</v>
      </c>
      <c r="D139" s="6">
        <v>3362</v>
      </c>
      <c r="E139" s="6">
        <f t="shared" si="44"/>
        <v>3957</v>
      </c>
      <c r="F139" s="3">
        <f>E139/SUM(E139,E150,E160)</f>
        <v>0.47067919590817175</v>
      </c>
      <c r="G139" s="3">
        <f>F139-F138</f>
        <v>-5.4164425005318151E-2</v>
      </c>
      <c r="H139" s="3">
        <f>(E139-E$136)/E$136</f>
        <v>0.45211009174311928</v>
      </c>
      <c r="N139" s="3">
        <f>SUM(F139,F150,F160)</f>
        <v>1</v>
      </c>
    </row>
    <row r="140" spans="1:14" x14ac:dyDescent="0.25">
      <c r="A140" s="4" t="s">
        <v>115</v>
      </c>
      <c r="B140" s="11" t="str">
        <f t="shared" ref="B140" si="45">MID(A140,7,2)&amp;"/"&amp;RIGHT(A140,2)</f>
        <v>17/18</v>
      </c>
      <c r="C140" s="6">
        <v>42</v>
      </c>
      <c r="D140" s="6">
        <v>2883</v>
      </c>
      <c r="E140" s="6">
        <f t="shared" ref="E140" si="46">SUM(C140:D140)</f>
        <v>2925</v>
      </c>
      <c r="F140" s="3">
        <f>E140/SUM(E140,E150,E160)</f>
        <v>0.39661016949152544</v>
      </c>
      <c r="G140" s="3">
        <f t="shared" ref="G140:G141" si="47">F140-F139</f>
        <v>-7.4069026416646311E-2</v>
      </c>
      <c r="H140" s="3">
        <f>(E140-E$136)/E$136</f>
        <v>7.3394495412844041E-2</v>
      </c>
      <c r="N140" s="3">
        <f>SUM(F140,F150,F160)</f>
        <v>0.92593097358335363</v>
      </c>
    </row>
    <row r="141" spans="1:14" x14ac:dyDescent="0.25">
      <c r="A141" s="4" t="s">
        <v>353</v>
      </c>
      <c r="B141" s="4" t="str">
        <f t="shared" si="43"/>
        <v>18/19</v>
      </c>
      <c r="C141" s="26">
        <v>4</v>
      </c>
      <c r="D141" s="6">
        <v>3749</v>
      </c>
      <c r="E141" s="6">
        <f t="shared" si="44"/>
        <v>3753</v>
      </c>
      <c r="F141" s="3">
        <f>E141/SUM(E141,E152,E162)</f>
        <v>0.4637913989125062</v>
      </c>
      <c r="G141" s="3">
        <f t="shared" si="47"/>
        <v>6.7181229420980759E-2</v>
      </c>
      <c r="H141" s="3">
        <f>(E141-E$136)/E$136</f>
        <v>0.37724770642201833</v>
      </c>
      <c r="N141" s="3">
        <f>SUM(F141,F152,F162)</f>
        <v>1</v>
      </c>
    </row>
    <row r="142" spans="1:14" x14ac:dyDescent="0.25">
      <c r="B142" s="51"/>
    </row>
    <row r="146" spans="1:8" x14ac:dyDescent="0.25">
      <c r="A146" s="14" t="s">
        <v>16</v>
      </c>
      <c r="B146" s="52"/>
    </row>
    <row r="147" spans="1:8" x14ac:dyDescent="0.25">
      <c r="A147" s="4" t="s">
        <v>111</v>
      </c>
      <c r="B147" s="4" t="str">
        <f t="shared" ref="B147:B152" si="48">MID(A147,7,2)&amp;"/"&amp;RIGHT(A147,2)</f>
        <v>13/14</v>
      </c>
      <c r="C147" s="6">
        <v>1461</v>
      </c>
      <c r="D147" s="26" t="s">
        <v>25</v>
      </c>
      <c r="E147" s="6">
        <f t="shared" ref="E147:E152" si="49">SUM(C147:D147)</f>
        <v>1461</v>
      </c>
      <c r="F147" s="3">
        <v>0.2828</v>
      </c>
      <c r="G147" s="1"/>
      <c r="H147" s="32" t="s">
        <v>31</v>
      </c>
    </row>
    <row r="148" spans="1:8" x14ac:dyDescent="0.25">
      <c r="A148" s="4" t="s">
        <v>112</v>
      </c>
      <c r="B148" s="4" t="str">
        <f t="shared" si="48"/>
        <v>14/15</v>
      </c>
      <c r="C148" s="6">
        <v>1835</v>
      </c>
      <c r="D148" s="26" t="s">
        <v>25</v>
      </c>
      <c r="E148" s="6">
        <f t="shared" si="49"/>
        <v>1835</v>
      </c>
      <c r="F148" s="3">
        <v>0.27060000000000001</v>
      </c>
      <c r="G148" s="3">
        <f>F148-F147</f>
        <v>-1.2199999999999989E-2</v>
      </c>
      <c r="H148" s="1"/>
    </row>
    <row r="149" spans="1:8" x14ac:dyDescent="0.25">
      <c r="A149" s="4" t="s">
        <v>113</v>
      </c>
      <c r="B149" s="4" t="str">
        <f t="shared" si="48"/>
        <v>15/16</v>
      </c>
      <c r="C149" s="6">
        <v>1245</v>
      </c>
      <c r="D149" s="6">
        <v>1307</v>
      </c>
      <c r="E149" s="6">
        <f t="shared" si="49"/>
        <v>2552</v>
      </c>
      <c r="F149" s="3">
        <f>E149/SUM(E138,E149,E159)</f>
        <v>0.3011920217160392</v>
      </c>
      <c r="G149" s="3">
        <f>F149-F148</f>
        <v>3.0592021716039197E-2</v>
      </c>
      <c r="H149" s="3">
        <f>(E149-E$147)/E$147</f>
        <v>0.74674880219028061</v>
      </c>
    </row>
    <row r="150" spans="1:8" x14ac:dyDescent="0.25">
      <c r="A150" s="4" t="s">
        <v>114</v>
      </c>
      <c r="B150" s="4" t="str">
        <f t="shared" si="48"/>
        <v>16/17</v>
      </c>
      <c r="C150" s="6">
        <v>75</v>
      </c>
      <c r="D150" s="6">
        <v>2844</v>
      </c>
      <c r="E150" s="6">
        <f t="shared" si="49"/>
        <v>2919</v>
      </c>
      <c r="F150" s="3">
        <f>E150/SUM(E139,E150,E160)</f>
        <v>0.34721065778517901</v>
      </c>
      <c r="G150" s="3">
        <f>F150-F149</f>
        <v>4.6018636069139807E-2</v>
      </c>
      <c r="H150" s="3">
        <f>(E150-E$147)/E$147</f>
        <v>0.99794661190965095</v>
      </c>
    </row>
    <row r="151" spans="1:8" x14ac:dyDescent="0.25">
      <c r="A151" s="4" t="s">
        <v>115</v>
      </c>
      <c r="B151" s="4" t="str">
        <f t="shared" ref="B151" si="50">MID(A151,7,2)&amp;"/"&amp;RIGHT(A151,2)</f>
        <v>17/18</v>
      </c>
      <c r="C151" s="6">
        <v>19</v>
      </c>
      <c r="D151" s="6">
        <v>3057</v>
      </c>
      <c r="E151" s="6">
        <f t="shared" ref="E151" si="51">SUM(C151:D151)</f>
        <v>3076</v>
      </c>
      <c r="F151" s="3">
        <f>E151/SUM(E140,E151,E161)</f>
        <v>0.39174732552215996</v>
      </c>
      <c r="G151" s="3">
        <f t="shared" ref="G151:G152" si="52">F151-F150</f>
        <v>4.453666773698095E-2</v>
      </c>
      <c r="H151" s="3">
        <f>(E151-E$147)/E$147</f>
        <v>1.1054072553045859</v>
      </c>
    </row>
    <row r="152" spans="1:8" x14ac:dyDescent="0.25">
      <c r="A152" s="4" t="s">
        <v>353</v>
      </c>
      <c r="B152" s="4" t="str">
        <f t="shared" si="48"/>
        <v>18/19</v>
      </c>
      <c r="C152" s="26">
        <v>2</v>
      </c>
      <c r="D152" s="6">
        <v>3622</v>
      </c>
      <c r="E152" s="6">
        <f t="shared" si="49"/>
        <v>3624</v>
      </c>
      <c r="F152" s="3">
        <f>E152/SUM(E141,E152,E162)</f>
        <v>0.44784972812654472</v>
      </c>
      <c r="G152" s="3">
        <f t="shared" si="52"/>
        <v>5.610240260438476E-2</v>
      </c>
      <c r="H152" s="3">
        <f>(E152-E$147)/E$147</f>
        <v>1.4804928131416837</v>
      </c>
    </row>
    <row r="155" spans="1:8" x14ac:dyDescent="0.25">
      <c r="B155" s="51"/>
    </row>
    <row r="156" spans="1:8" x14ac:dyDescent="0.25">
      <c r="A156" s="14" t="s">
        <v>17</v>
      </c>
      <c r="B156" s="52"/>
    </row>
    <row r="157" spans="1:8" x14ac:dyDescent="0.25">
      <c r="A157" s="4" t="s">
        <v>111</v>
      </c>
      <c r="B157" s="4" t="str">
        <f t="shared" ref="B157:B162" si="53">MID(A157,7,2)&amp;"/"&amp;RIGHT(A157,2)</f>
        <v>13/14</v>
      </c>
      <c r="C157" s="6">
        <v>980</v>
      </c>
      <c r="D157" s="26" t="s">
        <v>25</v>
      </c>
      <c r="E157" s="6">
        <f t="shared" ref="E157:E162" si="54">SUM(C157:D157)</f>
        <v>980</v>
      </c>
      <c r="F157" s="3">
        <v>0.18970000000000001</v>
      </c>
      <c r="G157" s="1"/>
      <c r="H157" s="32" t="s">
        <v>31</v>
      </c>
    </row>
    <row r="158" spans="1:8" x14ac:dyDescent="0.25">
      <c r="A158" s="4" t="s">
        <v>112</v>
      </c>
      <c r="B158" s="4" t="str">
        <f t="shared" si="53"/>
        <v>14/15</v>
      </c>
      <c r="C158" s="6">
        <v>1394</v>
      </c>
      <c r="D158" s="26" t="s">
        <v>25</v>
      </c>
      <c r="E158" s="6">
        <f t="shared" si="54"/>
        <v>1394</v>
      </c>
      <c r="F158" s="3">
        <v>0.20549999999999999</v>
      </c>
      <c r="G158" s="3">
        <f>F158-F157</f>
        <v>1.5799999999999981E-2</v>
      </c>
      <c r="H158" s="1"/>
    </row>
    <row r="159" spans="1:8" x14ac:dyDescent="0.25">
      <c r="A159" s="4" t="s">
        <v>113</v>
      </c>
      <c r="B159" s="4" t="str">
        <f t="shared" si="53"/>
        <v>15/16</v>
      </c>
      <c r="C159" s="6">
        <v>794</v>
      </c>
      <c r="D159" s="6">
        <v>680</v>
      </c>
      <c r="E159" s="6">
        <f t="shared" si="54"/>
        <v>1474</v>
      </c>
      <c r="F159" s="3">
        <f>E159/SUM(E138,E149,E159)</f>
        <v>0.17396435737047092</v>
      </c>
      <c r="G159" s="3">
        <f>F159-F158</f>
        <v>-3.153564262952907E-2</v>
      </c>
      <c r="H159" s="3">
        <f>(E159-E$157)/E$157</f>
        <v>0.50408163265306127</v>
      </c>
    </row>
    <row r="160" spans="1:8" x14ac:dyDescent="0.25">
      <c r="A160" s="4" t="s">
        <v>114</v>
      </c>
      <c r="B160" s="4" t="str">
        <f t="shared" si="53"/>
        <v>16/17</v>
      </c>
      <c r="C160" s="6">
        <v>0</v>
      </c>
      <c r="D160" s="6">
        <v>1531</v>
      </c>
      <c r="E160" s="6">
        <f t="shared" si="54"/>
        <v>1531</v>
      </c>
      <c r="F160" s="3">
        <f>E160/SUM(E139,E150,E160)</f>
        <v>0.18211014630664923</v>
      </c>
      <c r="G160" s="3">
        <f>F160-F159</f>
        <v>8.1457889361783165E-3</v>
      </c>
      <c r="H160" s="3">
        <f>(E160-E$157)/E$157</f>
        <v>0.56224489795918364</v>
      </c>
    </row>
    <row r="161" spans="1:12" x14ac:dyDescent="0.25">
      <c r="A161" s="4" t="s">
        <v>115</v>
      </c>
      <c r="B161" s="4" t="str">
        <f t="shared" ref="B161" si="55">MID(A161,7,2)&amp;"/"&amp;RIGHT(A161,2)</f>
        <v>17/18</v>
      </c>
      <c r="C161" s="6">
        <v>0</v>
      </c>
      <c r="D161" s="6">
        <v>1851</v>
      </c>
      <c r="E161" s="6">
        <f t="shared" ref="E161" si="56">SUM(C161:D161)</f>
        <v>1851</v>
      </c>
      <c r="F161" s="3">
        <f>E161/SUM(E140,E150,E161)</f>
        <v>0.24054580896686159</v>
      </c>
      <c r="G161" s="3">
        <f t="shared" ref="G161:G162" si="57">F161-F160</f>
        <v>5.8435662660212356E-2</v>
      </c>
      <c r="H161" s="3">
        <f>(E161-E$157)/E$157</f>
        <v>0.88877551020408163</v>
      </c>
    </row>
    <row r="162" spans="1:12" x14ac:dyDescent="0.25">
      <c r="A162" s="4" t="s">
        <v>353</v>
      </c>
      <c r="B162" s="4" t="str">
        <f t="shared" si="53"/>
        <v>18/19</v>
      </c>
      <c r="C162" s="26">
        <v>2</v>
      </c>
      <c r="D162" s="6">
        <v>713</v>
      </c>
      <c r="E162" s="6">
        <f t="shared" si="54"/>
        <v>715</v>
      </c>
      <c r="F162" s="3">
        <f>E162/SUM(E141,E152,E162)</f>
        <v>8.8358872960949089E-2</v>
      </c>
      <c r="G162" s="3">
        <f t="shared" si="57"/>
        <v>-0.15218693600591249</v>
      </c>
      <c r="H162" s="3">
        <f>(E162-E$157)/E$157</f>
        <v>-0.27040816326530615</v>
      </c>
    </row>
    <row r="163" spans="1:12" x14ac:dyDescent="0.25">
      <c r="A163" s="8"/>
      <c r="B163" s="8"/>
      <c r="C163" s="9"/>
      <c r="D163" s="9"/>
    </row>
    <row r="164" spans="1:12" s="23" customFormat="1" x14ac:dyDescent="0.25"/>
    <row r="166" spans="1:12" s="16" customFormat="1" ht="18.75" x14ac:dyDescent="0.3">
      <c r="A166" s="15" t="s">
        <v>42</v>
      </c>
      <c r="B166" s="15"/>
      <c r="C166"/>
    </row>
    <row r="167" spans="1:12" ht="18.75" x14ac:dyDescent="0.3">
      <c r="A167" s="45" t="s">
        <v>36</v>
      </c>
      <c r="B167" s="47"/>
      <c r="C167" s="60" t="s">
        <v>37</v>
      </c>
      <c r="D167" s="61"/>
      <c r="E167" s="16"/>
      <c r="F167" s="16"/>
      <c r="G167" s="16"/>
      <c r="H167" s="16"/>
      <c r="I167" s="16"/>
      <c r="J167" s="16"/>
      <c r="L167" s="5"/>
    </row>
    <row r="168" spans="1:12" x14ac:dyDescent="0.25">
      <c r="A168" s="4" t="s">
        <v>117</v>
      </c>
      <c r="B168" s="4" t="s">
        <v>110</v>
      </c>
      <c r="C168" s="20"/>
      <c r="D168" s="4" t="s">
        <v>32</v>
      </c>
      <c r="E168" s="32" t="s">
        <v>31</v>
      </c>
      <c r="F168" s="10"/>
      <c r="G168" s="10"/>
      <c r="H168" s="10"/>
      <c r="J168" s="5"/>
    </row>
    <row r="169" spans="1:12" x14ac:dyDescent="0.25">
      <c r="A169" s="4" t="s">
        <v>112</v>
      </c>
      <c r="B169" s="4" t="str">
        <f t="shared" ref="B169:B173" si="58">MID(A169,7,2)&amp;"/"&amp;RIGHT(A169,2)</f>
        <v>14/15</v>
      </c>
      <c r="C169" s="6">
        <v>157</v>
      </c>
      <c r="D169" s="31" t="s">
        <v>25</v>
      </c>
      <c r="E169" s="1"/>
      <c r="F169" s="10"/>
      <c r="G169" s="10"/>
      <c r="H169" s="10"/>
      <c r="J169" s="5"/>
    </row>
    <row r="170" spans="1:12" x14ac:dyDescent="0.25">
      <c r="A170" s="4" t="s">
        <v>113</v>
      </c>
      <c r="B170" s="4" t="str">
        <f t="shared" si="58"/>
        <v>15/16</v>
      </c>
      <c r="C170" s="6">
        <v>148</v>
      </c>
      <c r="D170" s="3">
        <f>(C170-C169)/C169</f>
        <v>-5.7324840764331211E-2</v>
      </c>
      <c r="E170" s="3">
        <f>(C170-C$169)/C$169</f>
        <v>-5.7324840764331211E-2</v>
      </c>
      <c r="F170" s="10"/>
      <c r="G170" s="10"/>
      <c r="H170" s="10"/>
      <c r="J170" s="5"/>
    </row>
    <row r="171" spans="1:12" x14ac:dyDescent="0.25">
      <c r="A171" s="4" t="s">
        <v>114</v>
      </c>
      <c r="B171" s="4" t="str">
        <f t="shared" si="58"/>
        <v>16/17</v>
      </c>
      <c r="C171" s="6">
        <v>175</v>
      </c>
      <c r="D171" s="3">
        <f>(C171-C170)/C170</f>
        <v>0.18243243243243243</v>
      </c>
      <c r="E171" s="3">
        <f>(C171-C$169)/C$169</f>
        <v>0.11464968152866242</v>
      </c>
      <c r="F171" s="10"/>
      <c r="G171" s="10"/>
      <c r="H171" s="10"/>
      <c r="J171" s="5"/>
    </row>
    <row r="172" spans="1:12" x14ac:dyDescent="0.25">
      <c r="A172" s="4" t="s">
        <v>115</v>
      </c>
      <c r="B172" s="4" t="str">
        <f t="shared" ref="B172" si="59">MID(A172,7,2)&amp;"/"&amp;RIGHT(A172,2)</f>
        <v>17/18</v>
      </c>
      <c r="C172" s="6">
        <v>46</v>
      </c>
      <c r="D172" s="3">
        <f>(C172-C170)/C170</f>
        <v>-0.68918918918918914</v>
      </c>
      <c r="E172" s="3">
        <f>(C172-C$169)/C$169</f>
        <v>-0.70700636942675155</v>
      </c>
      <c r="F172" s="10"/>
      <c r="G172" s="10"/>
      <c r="H172" s="10"/>
      <c r="J172" s="5"/>
    </row>
    <row r="173" spans="1:12" x14ac:dyDescent="0.25">
      <c r="A173" s="4" t="s">
        <v>353</v>
      </c>
      <c r="B173" s="4" t="str">
        <f t="shared" si="58"/>
        <v>18/19</v>
      </c>
      <c r="C173" s="6">
        <v>24</v>
      </c>
      <c r="D173" s="3">
        <f>(C173-C171)/C171</f>
        <v>-0.86285714285714288</v>
      </c>
      <c r="E173" s="3">
        <f>(C173-C$169)/C$169</f>
        <v>-0.84713375796178347</v>
      </c>
      <c r="F173" s="10"/>
      <c r="G173" s="10"/>
      <c r="H173" s="10"/>
      <c r="J173" s="5"/>
    </row>
    <row r="175" spans="1:12" ht="18.75" x14ac:dyDescent="0.3">
      <c r="F175" s="16"/>
      <c r="G175" s="16"/>
      <c r="H175" s="16"/>
      <c r="I175" s="16"/>
      <c r="J175" s="16"/>
      <c r="L175" s="5"/>
    </row>
    <row r="176" spans="1:12" x14ac:dyDescent="0.25">
      <c r="F176" s="10"/>
      <c r="G176" s="10"/>
      <c r="H176" s="10"/>
      <c r="J176" s="5"/>
    </row>
    <row r="177" spans="1:12" ht="18.75" x14ac:dyDescent="0.3">
      <c r="A177" s="45" t="s">
        <v>39</v>
      </c>
      <c r="B177" s="47"/>
      <c r="C177" s="60" t="s">
        <v>37</v>
      </c>
      <c r="D177" s="61"/>
      <c r="E177" s="16"/>
      <c r="F177" s="10"/>
      <c r="G177" s="10"/>
      <c r="H177" s="10"/>
      <c r="J177" s="5"/>
    </row>
    <row r="178" spans="1:12" x14ac:dyDescent="0.25">
      <c r="A178" s="4" t="s">
        <v>117</v>
      </c>
      <c r="B178" s="4" t="s">
        <v>110</v>
      </c>
      <c r="C178" s="2"/>
      <c r="D178" s="4" t="s">
        <v>32</v>
      </c>
      <c r="E178" s="32" t="s">
        <v>31</v>
      </c>
      <c r="F178" s="10"/>
      <c r="G178" s="10"/>
      <c r="H178" s="10"/>
      <c r="J178" s="5"/>
    </row>
    <row r="179" spans="1:12" x14ac:dyDescent="0.25">
      <c r="A179" s="4" t="s">
        <v>112</v>
      </c>
      <c r="B179" s="4" t="str">
        <f t="shared" ref="B179:B183" si="60">MID(A179,7,2)&amp;"/"&amp;RIGHT(A179,2)</f>
        <v>14/15</v>
      </c>
      <c r="C179" s="2">
        <v>1.5046296296296294E-3</v>
      </c>
      <c r="D179" s="31" t="s">
        <v>25</v>
      </c>
      <c r="E179" s="1"/>
      <c r="F179" s="10"/>
      <c r="G179" s="10"/>
      <c r="H179" s="10"/>
      <c r="J179" s="5"/>
    </row>
    <row r="180" spans="1:12" x14ac:dyDescent="0.25">
      <c r="A180" s="4" t="s">
        <v>113</v>
      </c>
      <c r="B180" s="4" t="str">
        <f t="shared" si="60"/>
        <v>15/16</v>
      </c>
      <c r="C180" s="2">
        <v>8.6805555555555551E-4</v>
      </c>
      <c r="D180" s="3">
        <f>(C180-C179)/C179</f>
        <v>-0.42307692307692302</v>
      </c>
      <c r="E180" s="3">
        <f>(C180-C$179)/C$179</f>
        <v>-0.42307692307692302</v>
      </c>
      <c r="F180" s="10"/>
      <c r="G180" s="10"/>
      <c r="H180" s="10"/>
      <c r="J180" s="5"/>
    </row>
    <row r="181" spans="1:12" x14ac:dyDescent="0.25">
      <c r="A181" s="4" t="s">
        <v>114</v>
      </c>
      <c r="B181" s="4" t="str">
        <f t="shared" si="60"/>
        <v>16/17</v>
      </c>
      <c r="C181" s="2">
        <v>1.0069444444444444E-3</v>
      </c>
      <c r="D181" s="3">
        <f>(C181-C180)/C180</f>
        <v>0.16000000000000003</v>
      </c>
      <c r="E181" s="3">
        <f>(C181-C$179)/C$179</f>
        <v>-0.3307692307692307</v>
      </c>
    </row>
    <row r="182" spans="1:12" x14ac:dyDescent="0.25">
      <c r="A182" s="4" t="s">
        <v>115</v>
      </c>
      <c r="B182" s="4" t="str">
        <f t="shared" ref="B182" si="61">MID(A182,7,2)&amp;"/"&amp;RIGHT(A182,2)</f>
        <v>17/18</v>
      </c>
      <c r="C182" s="2">
        <v>8.2175925925925917E-4</v>
      </c>
      <c r="D182" s="3">
        <f>(C182-C180)/C180</f>
        <v>-5.3333333333333385E-2</v>
      </c>
      <c r="E182" s="3">
        <f>(C182-C$179)/C$179</f>
        <v>-0.45384615384615384</v>
      </c>
    </row>
    <row r="183" spans="1:12" x14ac:dyDescent="0.25">
      <c r="A183" s="4" t="s">
        <v>353</v>
      </c>
      <c r="B183" s="4" t="str">
        <f t="shared" si="60"/>
        <v>18/19</v>
      </c>
      <c r="C183" s="2">
        <v>4.6296296296296293E-4</v>
      </c>
      <c r="D183" s="3">
        <f>(C183-C181)/C181</f>
        <v>-0.54022988505747127</v>
      </c>
      <c r="E183" s="3">
        <f>(C183-C$179)/C$179</f>
        <v>-0.69230769230769229</v>
      </c>
    </row>
    <row r="187" spans="1:12" ht="18.75" x14ac:dyDescent="0.3">
      <c r="A187" s="4" t="s">
        <v>35</v>
      </c>
      <c r="B187" s="47"/>
      <c r="C187" s="60" t="s">
        <v>38</v>
      </c>
      <c r="D187" s="61"/>
      <c r="E187" s="16"/>
      <c r="F187" s="16"/>
      <c r="G187" s="16"/>
      <c r="H187" s="16"/>
      <c r="I187" s="16"/>
      <c r="J187" s="16"/>
      <c r="L187" s="5"/>
    </row>
    <row r="188" spans="1:12" x14ac:dyDescent="0.25">
      <c r="A188" s="4" t="s">
        <v>117</v>
      </c>
      <c r="B188" s="4" t="s">
        <v>110</v>
      </c>
      <c r="C188" s="20" t="s">
        <v>38</v>
      </c>
      <c r="D188" s="4" t="s">
        <v>32</v>
      </c>
      <c r="E188" s="32" t="s">
        <v>31</v>
      </c>
      <c r="F188" s="10"/>
      <c r="G188" s="10"/>
      <c r="H188" s="10"/>
      <c r="J188" s="5"/>
    </row>
    <row r="189" spans="1:12" x14ac:dyDescent="0.25">
      <c r="A189" s="4" t="s">
        <v>112</v>
      </c>
      <c r="B189" s="4" t="str">
        <f t="shared" ref="B189:B193" si="62">MID(A189,7,2)&amp;"/"&amp;RIGHT(A189,2)</f>
        <v>14/15</v>
      </c>
      <c r="C189" s="6">
        <v>72</v>
      </c>
      <c r="D189" s="31" t="s">
        <v>25</v>
      </c>
      <c r="E189" s="1"/>
      <c r="F189" s="10"/>
      <c r="G189" s="10"/>
      <c r="H189" s="10"/>
      <c r="J189" s="5"/>
    </row>
    <row r="190" spans="1:12" x14ac:dyDescent="0.25">
      <c r="A190" s="4" t="s">
        <v>113</v>
      </c>
      <c r="B190" s="4" t="str">
        <f t="shared" si="62"/>
        <v>15/16</v>
      </c>
      <c r="C190" s="6">
        <v>117</v>
      </c>
      <c r="D190" s="3">
        <f>(C190-C189)/C189</f>
        <v>0.625</v>
      </c>
      <c r="E190" s="3">
        <f>(C190-C$189)/C$189</f>
        <v>0.625</v>
      </c>
      <c r="F190" s="10"/>
      <c r="G190" s="10"/>
      <c r="H190" s="10"/>
      <c r="J190" s="5"/>
    </row>
    <row r="191" spans="1:12" x14ac:dyDescent="0.25">
      <c r="A191" s="4" t="s">
        <v>114</v>
      </c>
      <c r="B191" s="4" t="str">
        <f t="shared" si="62"/>
        <v>16/17</v>
      </c>
      <c r="C191" s="6">
        <v>120</v>
      </c>
      <c r="D191" s="3">
        <f>(C191-C190)/C190</f>
        <v>2.564102564102564E-2</v>
      </c>
      <c r="E191" s="3">
        <f>(C191-C$189)/C$189</f>
        <v>0.66666666666666663</v>
      </c>
      <c r="F191" s="10"/>
      <c r="G191" s="10"/>
      <c r="H191" s="10"/>
      <c r="J191" s="5"/>
    </row>
    <row r="192" spans="1:12" x14ac:dyDescent="0.25">
      <c r="A192" s="4" t="s">
        <v>115</v>
      </c>
      <c r="B192" s="4" t="str">
        <f t="shared" ref="B192" si="63">MID(A192,7,2)&amp;"/"&amp;RIGHT(A192,2)</f>
        <v>17/18</v>
      </c>
      <c r="C192" s="6">
        <v>40</v>
      </c>
      <c r="D192" s="3">
        <f>(C192-C191)/C191</f>
        <v>-0.66666666666666663</v>
      </c>
      <c r="E192" s="3">
        <f>(C192-C$189)/C$189</f>
        <v>-0.44444444444444442</v>
      </c>
      <c r="F192" s="10"/>
      <c r="G192" s="10"/>
      <c r="H192" s="10"/>
      <c r="J192" s="5"/>
    </row>
    <row r="193" spans="1:12" x14ac:dyDescent="0.25">
      <c r="A193" s="4" t="s">
        <v>353</v>
      </c>
      <c r="B193" s="4" t="str">
        <f t="shared" si="62"/>
        <v>18/19</v>
      </c>
      <c r="C193" s="6">
        <v>36</v>
      </c>
      <c r="D193" s="3">
        <f>(C193-C192)/C192</f>
        <v>-0.1</v>
      </c>
      <c r="E193" s="3">
        <f>(C193-C$189)/C$189</f>
        <v>-0.5</v>
      </c>
      <c r="F193" s="10"/>
      <c r="G193" s="10"/>
      <c r="H193" s="10"/>
      <c r="J193" s="5"/>
    </row>
    <row r="195" spans="1:12" ht="18.75" x14ac:dyDescent="0.3">
      <c r="A195" s="15" t="s">
        <v>43</v>
      </c>
      <c r="B195" s="15"/>
    </row>
    <row r="196" spans="1:12" x14ac:dyDescent="0.25">
      <c r="A196" s="34" t="s">
        <v>40</v>
      </c>
      <c r="B196" s="34"/>
    </row>
    <row r="197" spans="1:12" x14ac:dyDescent="0.25">
      <c r="A197" s="53" t="s">
        <v>36</v>
      </c>
      <c r="B197" s="4" t="s">
        <v>110</v>
      </c>
      <c r="C197" s="20" t="s">
        <v>37</v>
      </c>
      <c r="D197" s="4" t="s">
        <v>32</v>
      </c>
      <c r="E197" s="32" t="s">
        <v>31</v>
      </c>
      <c r="G197" s="20" t="s">
        <v>35</v>
      </c>
      <c r="H197" s="4" t="s">
        <v>32</v>
      </c>
      <c r="I197" s="32" t="s">
        <v>31</v>
      </c>
    </row>
    <row r="198" spans="1:12" x14ac:dyDescent="0.25">
      <c r="A198" s="4" t="s">
        <v>112</v>
      </c>
      <c r="B198" s="4" t="str">
        <f t="shared" ref="B198:B202" si="64">MID(A198,7,2)&amp;"/"&amp;RIGHT(A198,2)</f>
        <v>14/15</v>
      </c>
      <c r="C198" s="6">
        <f>102+36+18</f>
        <v>156</v>
      </c>
      <c r="D198" s="31" t="s">
        <v>25</v>
      </c>
      <c r="E198" s="1"/>
      <c r="G198" s="6">
        <f>29+30+12</f>
        <v>71</v>
      </c>
      <c r="H198" s="31" t="s">
        <v>25</v>
      </c>
      <c r="I198" s="1"/>
    </row>
    <row r="199" spans="1:12" x14ac:dyDescent="0.25">
      <c r="A199" s="4" t="s">
        <v>113</v>
      </c>
      <c r="B199" s="4" t="str">
        <f t="shared" si="64"/>
        <v>15/16</v>
      </c>
      <c r="C199" s="6">
        <f>69+36+34</f>
        <v>139</v>
      </c>
      <c r="D199" s="3">
        <f>(C199-C198)/C198</f>
        <v>-0.10897435897435898</v>
      </c>
      <c r="E199" s="3">
        <f>(C199-C$198)/C$198</f>
        <v>-0.10897435897435898</v>
      </c>
      <c r="G199" s="6">
        <f>27+37+41</f>
        <v>105</v>
      </c>
      <c r="H199" s="3">
        <f>(G199-G198)/G198</f>
        <v>0.47887323943661969</v>
      </c>
      <c r="I199" s="3">
        <f>(G199-G$198)/G$198</f>
        <v>0.47887323943661969</v>
      </c>
    </row>
    <row r="200" spans="1:12" x14ac:dyDescent="0.25">
      <c r="A200" s="4" t="s">
        <v>114</v>
      </c>
      <c r="B200" s="4" t="str">
        <f t="shared" si="64"/>
        <v>16/17</v>
      </c>
      <c r="C200" s="6">
        <f>56+13+12</f>
        <v>81</v>
      </c>
      <c r="D200" s="3">
        <f>(C200-C199)/C199</f>
        <v>-0.41726618705035973</v>
      </c>
      <c r="E200" s="3">
        <f>(C200-C$198)/C$198</f>
        <v>-0.48076923076923078</v>
      </c>
      <c r="G200" s="6">
        <f>12+16+11</f>
        <v>39</v>
      </c>
      <c r="H200" s="3">
        <f>(G200-G199)/G199</f>
        <v>-0.62857142857142856</v>
      </c>
      <c r="I200" s="3">
        <f>(G200-G$198)/G$198</f>
        <v>-0.45070422535211269</v>
      </c>
    </row>
    <row r="201" spans="1:12" x14ac:dyDescent="0.25">
      <c r="A201" s="4" t="s">
        <v>115</v>
      </c>
      <c r="B201" s="4" t="str">
        <f t="shared" ref="B201" si="65">MID(A201,7,2)&amp;"/"&amp;RIGHT(A201,2)</f>
        <v>17/18</v>
      </c>
      <c r="C201" s="6">
        <f>22+2+1</f>
        <v>25</v>
      </c>
      <c r="D201" s="3">
        <f t="shared" ref="D201:D202" si="66">(C201-C200)/C200</f>
        <v>-0.69135802469135799</v>
      </c>
      <c r="E201" s="3">
        <f>(C201-C$198)/C$198</f>
        <v>-0.83974358974358976</v>
      </c>
      <c r="G201" s="6">
        <f>5+4+2</f>
        <v>11</v>
      </c>
      <c r="H201" s="3">
        <f>(G201-G200)/G200</f>
        <v>-0.71794871794871795</v>
      </c>
      <c r="I201" s="3">
        <f>(G201-G$198)/G$198</f>
        <v>-0.84507042253521125</v>
      </c>
    </row>
    <row r="202" spans="1:12" x14ac:dyDescent="0.25">
      <c r="A202" s="4" t="s">
        <v>353</v>
      </c>
      <c r="B202" s="4" t="str">
        <f t="shared" si="64"/>
        <v>18/19</v>
      </c>
      <c r="C202" s="6">
        <f>2+1+3</f>
        <v>6</v>
      </c>
      <c r="D202" s="3">
        <f t="shared" si="66"/>
        <v>-0.76</v>
      </c>
      <c r="E202" s="3">
        <f>(C202-C$198)/C$198</f>
        <v>-0.96153846153846156</v>
      </c>
      <c r="G202" s="6">
        <f>5+6+4</f>
        <v>15</v>
      </c>
      <c r="H202" s="3">
        <f>(G202-G201)/G201</f>
        <v>0.36363636363636365</v>
      </c>
      <c r="I202" s="3">
        <f>(G202-G$198)/G$198</f>
        <v>-0.78873239436619713</v>
      </c>
      <c r="J202" s="36"/>
      <c r="K202" s="33"/>
      <c r="L202" s="36"/>
    </row>
    <row r="203" spans="1:12" x14ac:dyDescent="0.25">
      <c r="A203" s="8"/>
      <c r="B203" s="8"/>
      <c r="C203" s="33"/>
      <c r="D203" s="9"/>
      <c r="I203" s="33"/>
      <c r="J203" s="36"/>
      <c r="K203" s="33"/>
      <c r="L203" s="36"/>
    </row>
    <row r="204" spans="1:12" x14ac:dyDescent="0.25">
      <c r="A204" s="35" t="s">
        <v>41</v>
      </c>
      <c r="B204" s="35"/>
      <c r="J204" s="36"/>
      <c r="K204" s="33"/>
      <c r="L204" s="36"/>
    </row>
    <row r="205" spans="1:12" x14ac:dyDescent="0.25">
      <c r="A205" s="4" t="s">
        <v>36</v>
      </c>
      <c r="B205" s="4" t="s">
        <v>110</v>
      </c>
      <c r="C205" s="20" t="s">
        <v>37</v>
      </c>
      <c r="D205" s="4" t="s">
        <v>32</v>
      </c>
      <c r="E205" s="32" t="s">
        <v>31</v>
      </c>
      <c r="G205" s="20" t="s">
        <v>35</v>
      </c>
      <c r="H205" s="4" t="s">
        <v>32</v>
      </c>
      <c r="I205" s="32" t="s">
        <v>31</v>
      </c>
      <c r="J205" s="36"/>
      <c r="K205" s="33"/>
      <c r="L205" s="36"/>
    </row>
    <row r="206" spans="1:12" x14ac:dyDescent="0.25">
      <c r="A206" s="4" t="s">
        <v>113</v>
      </c>
      <c r="B206" s="4" t="str">
        <f t="shared" ref="B206:B209" si="67">MID(A206,7,2)&amp;"/"&amp;RIGHT(A206,2)</f>
        <v>15/16</v>
      </c>
      <c r="C206" s="6">
        <v>9</v>
      </c>
      <c r="D206" s="31" t="s">
        <v>25</v>
      </c>
      <c r="E206" s="31" t="s">
        <v>25</v>
      </c>
      <c r="G206" s="6">
        <v>12</v>
      </c>
      <c r="H206" s="31" t="s">
        <v>25</v>
      </c>
      <c r="I206" s="31" t="s">
        <v>25</v>
      </c>
      <c r="J206" s="36"/>
      <c r="K206" s="33"/>
      <c r="L206" s="36"/>
    </row>
    <row r="207" spans="1:12" x14ac:dyDescent="0.25">
      <c r="A207" s="4" t="s">
        <v>114</v>
      </c>
      <c r="B207" s="4" t="str">
        <f t="shared" si="67"/>
        <v>16/17</v>
      </c>
      <c r="C207" s="6">
        <v>11</v>
      </c>
      <c r="D207" s="3">
        <f>(C207-C206)/C206</f>
        <v>0.22222222222222221</v>
      </c>
      <c r="E207" s="3">
        <f>(C207-C$206)/C$206</f>
        <v>0.22222222222222221</v>
      </c>
      <c r="G207" s="6">
        <v>18</v>
      </c>
      <c r="H207" s="3">
        <f>(G207-G206)/G206</f>
        <v>0.5</v>
      </c>
      <c r="I207" s="3">
        <f>(G207-G$206)/G$206</f>
        <v>0.5</v>
      </c>
      <c r="J207" s="36"/>
      <c r="K207" s="33"/>
      <c r="L207" s="36"/>
    </row>
    <row r="208" spans="1:12" x14ac:dyDescent="0.25">
      <c r="A208" s="4" t="s">
        <v>115</v>
      </c>
      <c r="B208" s="4" t="str">
        <f t="shared" ref="B208" si="68">MID(A208,7,2)&amp;"/"&amp;RIGHT(A208,2)</f>
        <v>17/18</v>
      </c>
      <c r="C208" s="6">
        <v>3</v>
      </c>
      <c r="D208" s="3">
        <f t="shared" ref="D208:D209" si="69">(C208-C207)/C207</f>
        <v>-0.72727272727272729</v>
      </c>
      <c r="E208" s="3">
        <f>(C208-C$206)/C$206</f>
        <v>-0.66666666666666663</v>
      </c>
      <c r="G208" s="6">
        <v>5</v>
      </c>
      <c r="H208" s="3">
        <f>(G208-G207)/G207</f>
        <v>-0.72222222222222221</v>
      </c>
      <c r="I208" s="3">
        <f>(G208-G$206)/G$206</f>
        <v>-0.58333333333333337</v>
      </c>
    </row>
    <row r="209" spans="1:12" x14ac:dyDescent="0.25">
      <c r="A209" s="4" t="s">
        <v>353</v>
      </c>
      <c r="B209" s="4" t="str">
        <f t="shared" si="67"/>
        <v>18/19</v>
      </c>
      <c r="C209" s="6">
        <v>6</v>
      </c>
      <c r="D209" s="3">
        <f t="shared" si="69"/>
        <v>1</v>
      </c>
      <c r="E209" s="3">
        <f>(C209-C$206)/C$206</f>
        <v>-0.33333333333333331</v>
      </c>
      <c r="G209" s="6">
        <v>7</v>
      </c>
      <c r="H209" s="3">
        <f>(G209-G208)/G208</f>
        <v>0.4</v>
      </c>
      <c r="I209" s="3">
        <f>(G209-G$206)/G$206</f>
        <v>-0.41666666666666669</v>
      </c>
      <c r="J209" s="36"/>
      <c r="K209" s="33"/>
      <c r="L209" s="36"/>
    </row>
    <row r="210" spans="1:12" x14ac:dyDescent="0.25">
      <c r="J210" s="36"/>
      <c r="K210" s="33"/>
      <c r="L210" s="36"/>
    </row>
    <row r="211" spans="1:12" x14ac:dyDescent="0.25">
      <c r="A211" s="35" t="s">
        <v>45</v>
      </c>
      <c r="B211" s="35"/>
      <c r="J211" s="36"/>
      <c r="K211" s="33"/>
      <c r="L211" s="36"/>
    </row>
    <row r="212" spans="1:12" x14ac:dyDescent="0.25">
      <c r="A212" s="4" t="s">
        <v>36</v>
      </c>
      <c r="B212" s="4" t="s">
        <v>110</v>
      </c>
      <c r="C212" s="20" t="s">
        <v>37</v>
      </c>
      <c r="D212" s="4" t="s">
        <v>32</v>
      </c>
      <c r="E212" s="32" t="s">
        <v>31</v>
      </c>
      <c r="G212" s="20" t="s">
        <v>35</v>
      </c>
      <c r="H212" s="4" t="s">
        <v>32</v>
      </c>
      <c r="I212" s="32" t="s">
        <v>31</v>
      </c>
      <c r="J212" s="36"/>
      <c r="K212" s="33"/>
      <c r="L212" s="36"/>
    </row>
    <row r="213" spans="1:12" x14ac:dyDescent="0.25">
      <c r="A213" s="4" t="s">
        <v>114</v>
      </c>
      <c r="B213" s="4" t="str">
        <f t="shared" ref="B213:B214" si="70">MID(A213,7,2)&amp;"/"&amp;RIGHT(A213,2)</f>
        <v>16/17</v>
      </c>
      <c r="C213" s="6">
        <v>58</v>
      </c>
      <c r="D213" s="31" t="s">
        <v>25</v>
      </c>
      <c r="E213" s="31" t="s">
        <v>25</v>
      </c>
      <c r="G213" s="6">
        <v>18</v>
      </c>
      <c r="H213" s="31" t="s">
        <v>25</v>
      </c>
      <c r="I213" s="31" t="s">
        <v>25</v>
      </c>
    </row>
    <row r="214" spans="1:12" x14ac:dyDescent="0.25">
      <c r="A214" s="4" t="s">
        <v>115</v>
      </c>
      <c r="B214" s="4" t="str">
        <f t="shared" si="70"/>
        <v>17/18</v>
      </c>
      <c r="C214" s="6">
        <v>0</v>
      </c>
      <c r="D214" s="3">
        <f>(C214-C213)/C213</f>
        <v>-1</v>
      </c>
      <c r="E214" s="3">
        <f>(C214-C$213)/C$213</f>
        <v>-1</v>
      </c>
      <c r="G214" s="6"/>
      <c r="H214" s="3">
        <f>(G214-G213)/G213</f>
        <v>-1</v>
      </c>
      <c r="I214" s="3">
        <f>(G214-G$213)/G$213</f>
        <v>-1</v>
      </c>
      <c r="J214" s="36"/>
      <c r="K214" s="33"/>
      <c r="L214" s="36"/>
    </row>
    <row r="215" spans="1:12" x14ac:dyDescent="0.25">
      <c r="A215" s="4" t="s">
        <v>353</v>
      </c>
      <c r="B215" s="4" t="str">
        <f t="shared" ref="B215" si="71">MID(A215,7,2)&amp;"/"&amp;RIGHT(A215,2)</f>
        <v>18/19</v>
      </c>
      <c r="C215" s="6">
        <v>3</v>
      </c>
      <c r="D215" s="3" t="e">
        <f>(C215-C214)/C214</f>
        <v>#DIV/0!</v>
      </c>
      <c r="E215" s="3">
        <f>(C215-C$213)/C$213</f>
        <v>-0.94827586206896552</v>
      </c>
      <c r="G215" s="6">
        <v>3</v>
      </c>
      <c r="H215" s="3" t="e">
        <f>(G215-G214)/G214</f>
        <v>#DIV/0!</v>
      </c>
      <c r="I215" s="3">
        <f>(G215-G$213)/G$213</f>
        <v>-0.83333333333333337</v>
      </c>
      <c r="J215" s="36"/>
      <c r="K215" s="33"/>
      <c r="L215" s="36"/>
    </row>
    <row r="216" spans="1:12" x14ac:dyDescent="0.25">
      <c r="I216" s="33"/>
      <c r="J216" s="36"/>
      <c r="K216" s="33"/>
      <c r="L216" s="36"/>
    </row>
    <row r="217" spans="1:12" x14ac:dyDescent="0.25">
      <c r="A217" s="35" t="s">
        <v>46</v>
      </c>
      <c r="B217" s="35"/>
      <c r="J217" s="36"/>
      <c r="K217" s="33"/>
      <c r="L217" s="36"/>
    </row>
    <row r="218" spans="1:12" x14ac:dyDescent="0.25">
      <c r="A218" s="4" t="s">
        <v>36</v>
      </c>
      <c r="B218" s="4" t="s">
        <v>110</v>
      </c>
      <c r="C218" s="20" t="s">
        <v>37</v>
      </c>
      <c r="D218" s="4" t="s">
        <v>32</v>
      </c>
      <c r="E218" s="32" t="s">
        <v>31</v>
      </c>
      <c r="G218" s="20" t="s">
        <v>35</v>
      </c>
      <c r="H218" s="4" t="s">
        <v>32</v>
      </c>
      <c r="I218" s="32" t="s">
        <v>31</v>
      </c>
      <c r="J218" s="36"/>
      <c r="K218" s="33"/>
      <c r="L218" s="36"/>
    </row>
    <row r="219" spans="1:12" x14ac:dyDescent="0.25">
      <c r="A219" s="4" t="s">
        <v>114</v>
      </c>
      <c r="B219" s="4" t="str">
        <f t="shared" ref="B219:B220" si="72">MID(A219,7,2)&amp;"/"&amp;RIGHT(A219,2)</f>
        <v>16/17</v>
      </c>
      <c r="C219" s="6">
        <v>25</v>
      </c>
      <c r="D219" s="31" t="s">
        <v>25</v>
      </c>
      <c r="E219" s="31" t="s">
        <v>25</v>
      </c>
      <c r="G219" s="6">
        <v>34</v>
      </c>
      <c r="H219" s="31" t="s">
        <v>25</v>
      </c>
      <c r="I219" s="31" t="s">
        <v>25</v>
      </c>
    </row>
    <row r="220" spans="1:12" s="16" customFormat="1" ht="18.75" x14ac:dyDescent="0.3">
      <c r="A220" s="4" t="s">
        <v>115</v>
      </c>
      <c r="B220" s="4" t="str">
        <f t="shared" si="72"/>
        <v>17/18</v>
      </c>
      <c r="C220" s="6">
        <v>11</v>
      </c>
      <c r="D220" s="3">
        <f>(C220-C219)/C219</f>
        <v>-0.56000000000000005</v>
      </c>
      <c r="E220" s="3">
        <f>(C220-C$219)/C$219</f>
        <v>-0.56000000000000005</v>
      </c>
      <c r="G220" s="6">
        <v>15</v>
      </c>
      <c r="H220" s="3">
        <f>(G220-G219)/G219</f>
        <v>-0.55882352941176472</v>
      </c>
      <c r="I220" s="3">
        <f>(G220-G$219)/G$219</f>
        <v>-0.55882352941176472</v>
      </c>
    </row>
    <row r="221" spans="1:12" s="16" customFormat="1" ht="18.75" x14ac:dyDescent="0.3">
      <c r="A221" s="4" t="s">
        <v>353</v>
      </c>
      <c r="B221" s="4" t="str">
        <f t="shared" ref="B221" si="73">MID(A221,7,2)&amp;"/"&amp;RIGHT(A221,2)</f>
        <v>18/19</v>
      </c>
      <c r="C221" s="6">
        <v>6</v>
      </c>
      <c r="D221" s="3">
        <f>(C221-C220)/C220</f>
        <v>-0.45454545454545453</v>
      </c>
      <c r="E221" s="3">
        <f>(C221-C$219)/C$219</f>
        <v>-0.76</v>
      </c>
      <c r="G221" s="6">
        <v>8</v>
      </c>
      <c r="H221" s="3">
        <f>(G221-G220)/G220</f>
        <v>-0.46666666666666667</v>
      </c>
      <c r="I221" s="3">
        <f>(G221-G$219)/G$219</f>
        <v>-0.76470588235294112</v>
      </c>
    </row>
    <row r="223" spans="1:12" ht="18.75" x14ac:dyDescent="0.3">
      <c r="A223" s="15" t="s">
        <v>21</v>
      </c>
      <c r="B223" s="15"/>
      <c r="C223" s="16"/>
      <c r="D223" s="16"/>
      <c r="E223" s="16"/>
    </row>
    <row r="224" spans="1:12" x14ac:dyDescent="0.25">
      <c r="A224" t="s">
        <v>26</v>
      </c>
    </row>
    <row r="225" spans="1:2" x14ac:dyDescent="0.25">
      <c r="A225" t="s">
        <v>34</v>
      </c>
    </row>
    <row r="226" spans="1:2" x14ac:dyDescent="0.25">
      <c r="A226" t="s">
        <v>27</v>
      </c>
    </row>
    <row r="227" spans="1:2" x14ac:dyDescent="0.25">
      <c r="A227" t="s">
        <v>109</v>
      </c>
    </row>
    <row r="229" spans="1:2" x14ac:dyDescent="0.25">
      <c r="A229" s="30" t="s">
        <v>33</v>
      </c>
      <c r="B229" s="30"/>
    </row>
  </sheetData>
  <mergeCells count="14">
    <mergeCell ref="C167:D167"/>
    <mergeCell ref="C177:D177"/>
    <mergeCell ref="C187:D187"/>
    <mergeCell ref="C80:J80"/>
    <mergeCell ref="C102:J102"/>
    <mergeCell ref="B123:I123"/>
    <mergeCell ref="C68:J68"/>
    <mergeCell ref="C5:J5"/>
    <mergeCell ref="C41:J41"/>
    <mergeCell ref="C50:J50"/>
    <mergeCell ref="C59:J59"/>
    <mergeCell ref="C23:J23"/>
    <mergeCell ref="C14:J14"/>
    <mergeCell ref="C32:J32"/>
  </mergeCells>
  <conditionalFormatting sqref="G82:G84">
    <cfRule type="iconSet" priority="488">
      <iconSet iconSet="3Arrows">
        <cfvo type="percent" val="0"/>
        <cfvo type="num" val="0"/>
        <cfvo type="num" val="0" gte="0"/>
      </iconSet>
    </cfRule>
  </conditionalFormatting>
  <conditionalFormatting sqref="G93">
    <cfRule type="iconSet" priority="487">
      <iconSet iconSet="3Arrows">
        <cfvo type="percent" val="0"/>
        <cfvo type="num" val="0"/>
        <cfvo type="num" val="0" gte="0"/>
      </iconSet>
    </cfRule>
  </conditionalFormatting>
  <conditionalFormatting sqref="G94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D163 D77">
    <cfRule type="iconSet" priority="480">
      <iconSet iconSet="3Arrows">
        <cfvo type="percent" val="0"/>
        <cfvo type="num" val="0"/>
        <cfvo type="num" val="0" gte="0"/>
      </iconSet>
    </cfRule>
  </conditionalFormatting>
  <conditionalFormatting sqref="G92">
    <cfRule type="iconSet" priority="476">
      <iconSet iconSet="3Arrows">
        <cfvo type="percent" val="0"/>
        <cfvo type="num" val="0"/>
        <cfvo type="num" val="0" gte="0"/>
      </iconSet>
    </cfRule>
  </conditionalFormatting>
  <conditionalFormatting sqref="F26">
    <cfRule type="iconSet" priority="474">
      <iconSet iconSet="3Arrows">
        <cfvo type="percent" val="0"/>
        <cfvo type="num" val="0"/>
        <cfvo type="num" val="0" gte="0"/>
      </iconSet>
    </cfRule>
  </conditionalFormatting>
  <conditionalFormatting sqref="F27">
    <cfRule type="iconSet" priority="473">
      <iconSet iconSet="3Arrows">
        <cfvo type="percent" val="0"/>
        <cfvo type="num" val="0"/>
        <cfvo type="num" val="0" gte="0"/>
      </iconSet>
    </cfRule>
  </conditionalFormatting>
  <conditionalFormatting sqref="F8">
    <cfRule type="iconSet" priority="468">
      <iconSet iconSet="3Arrows">
        <cfvo type="percent" val="0"/>
        <cfvo type="num" val="0"/>
        <cfvo type="num" val="0" gte="0"/>
      </iconSet>
    </cfRule>
  </conditionalFormatting>
  <conditionalFormatting sqref="F9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F44">
    <cfRule type="iconSet" priority="465">
      <iconSet iconSet="3Arrows">
        <cfvo type="percent" val="0"/>
        <cfvo type="num" val="0"/>
        <cfvo type="num" val="0" gte="0"/>
      </iconSet>
    </cfRule>
  </conditionalFormatting>
  <conditionalFormatting sqref="F45">
    <cfRule type="iconSet" priority="464">
      <iconSet iconSet="3Arrows">
        <cfvo type="percent" val="0"/>
        <cfvo type="num" val="0"/>
        <cfvo type="num" val="0" gte="0"/>
      </iconSet>
    </cfRule>
  </conditionalFormatting>
  <conditionalFormatting sqref="F53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F54">
    <cfRule type="iconSet" priority="461">
      <iconSet iconSet="3Arrows">
        <cfvo type="percent" val="0"/>
        <cfvo type="num" val="0"/>
        <cfvo type="num" val="0" gte="0"/>
      </iconSet>
    </cfRule>
  </conditionalFormatting>
  <conditionalFormatting sqref="F6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F63">
    <cfRule type="iconSet" priority="458">
      <iconSet iconSet="3Arrows">
        <cfvo type="percent" val="0"/>
        <cfvo type="num" val="0"/>
        <cfvo type="num" val="0" gte="0"/>
      </iconSet>
    </cfRule>
  </conditionalFormatting>
  <conditionalFormatting sqref="F71">
    <cfRule type="iconSet" priority="456">
      <iconSet iconSet="3Arrows">
        <cfvo type="percent" val="0"/>
        <cfvo type="num" val="0"/>
        <cfvo type="num" val="0" gte="0"/>
      </iconSet>
    </cfRule>
  </conditionalFormatting>
  <conditionalFormatting sqref="F72">
    <cfRule type="iconSet" priority="455">
      <iconSet iconSet="3Arrows">
        <cfvo type="percent" val="0"/>
        <cfvo type="num" val="0"/>
        <cfvo type="num" val="0" gte="0"/>
      </iconSet>
    </cfRule>
  </conditionalFormatting>
  <conditionalFormatting sqref="C42:E42 D43:D44 H42:J45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C51:E51 H51:J54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C60:E60 H60:J63">
    <cfRule type="iconSet" priority="504">
      <iconSet iconSet="3Arrows">
        <cfvo type="percent" val="0"/>
        <cfvo type="num" val="0"/>
        <cfvo type="num" val="0" gte="0"/>
      </iconSet>
    </cfRule>
  </conditionalFormatting>
  <conditionalFormatting sqref="C69:E69 H69:J72">
    <cfRule type="iconSet" priority="506">
      <iconSet iconSet="3Arrows">
        <cfvo type="percent" val="0"/>
        <cfvo type="num" val="0"/>
        <cfvo type="num" val="0" gte="0"/>
      </iconSet>
    </cfRule>
  </conditionalFormatting>
  <conditionalFormatting sqref="E134">
    <cfRule type="iconSet" priority="437">
      <iconSet iconSet="3Arrows">
        <cfvo type="percent" val="0"/>
        <cfvo type="num" val="0"/>
        <cfvo type="num" val="0" gte="0"/>
      </iconSet>
    </cfRule>
  </conditionalFormatting>
  <conditionalFormatting sqref="F134">
    <cfRule type="iconSet" priority="436">
      <iconSet iconSet="3Arrows">
        <cfvo type="percent" val="0"/>
        <cfvo type="num" val="0"/>
        <cfvo type="num" val="0" gte="0"/>
      </iconSet>
    </cfRule>
  </conditionalFormatting>
  <conditionalFormatting sqref="G134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G137">
    <cfRule type="iconSet" priority="434">
      <iconSet iconSet="3Arrows">
        <cfvo type="percent" val="0"/>
        <cfvo type="num" val="0"/>
        <cfvo type="num" val="0" gte="0"/>
      </iconSet>
    </cfRule>
  </conditionalFormatting>
  <conditionalFormatting sqref="G138">
    <cfRule type="iconSet" priority="433">
      <iconSet iconSet="3Arrows">
        <cfvo type="percent" val="0"/>
        <cfvo type="num" val="0"/>
        <cfvo type="num" val="0" gte="0"/>
      </iconSet>
    </cfRule>
  </conditionalFormatting>
  <conditionalFormatting sqref="G148">
    <cfRule type="iconSet" priority="432">
      <iconSet iconSet="3Arrows">
        <cfvo type="percent" val="0"/>
        <cfvo type="num" val="0"/>
        <cfvo type="num" val="0" gte="0"/>
      </iconSet>
    </cfRule>
  </conditionalFormatting>
  <conditionalFormatting sqref="G149">
    <cfRule type="iconSet" priority="431">
      <iconSet iconSet="3Arrows">
        <cfvo type="percent" val="0"/>
        <cfvo type="num" val="0"/>
        <cfvo type="num" val="0" gte="0"/>
      </iconSet>
    </cfRule>
  </conditionalFormatting>
  <conditionalFormatting sqref="G158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G159">
    <cfRule type="iconSet" priority="429">
      <iconSet iconSet="3Arrows">
        <cfvo type="percent" val="0"/>
        <cfvo type="num" val="0"/>
        <cfvo type="num" val="0" gte="0"/>
      </iconSet>
    </cfRule>
  </conditionalFormatting>
  <conditionalFormatting sqref="C134:D134">
    <cfRule type="iconSet" priority="428">
      <iconSet iconSet="3Arrows">
        <cfvo type="percent" val="0"/>
        <cfvo type="num" val="0"/>
        <cfvo type="num" val="0" gte="0"/>
      </iconSet>
    </cfRule>
  </conditionalFormatting>
  <conditionalFormatting sqref="G27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G24">
    <cfRule type="iconSet" priority="425">
      <iconSet iconSet="3Arrows">
        <cfvo type="percent" val="0"/>
        <cfvo type="num" val="0"/>
        <cfvo type="num" val="0" gte="0"/>
      </iconSet>
    </cfRule>
  </conditionalFormatting>
  <conditionalFormatting sqref="G9">
    <cfRule type="iconSet" priority="424">
      <iconSet iconSet="3Arrows">
        <cfvo type="percent" val="0"/>
        <cfvo type="num" val="0"/>
        <cfvo type="num" val="0" gte="0"/>
      </iconSet>
    </cfRule>
  </conditionalFormatting>
  <conditionalFormatting sqref="G42">
    <cfRule type="iconSet" priority="423">
      <iconSet iconSet="3Arrows">
        <cfvo type="percent" val="0"/>
        <cfvo type="num" val="0"/>
        <cfvo type="num" val="0" gte="0"/>
      </iconSet>
    </cfRule>
  </conditionalFormatting>
  <conditionalFormatting sqref="G45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G51">
    <cfRule type="iconSet" priority="421">
      <iconSet iconSet="3Arrows">
        <cfvo type="percent" val="0"/>
        <cfvo type="num" val="0"/>
        <cfvo type="num" val="0" gte="0"/>
      </iconSet>
    </cfRule>
  </conditionalFormatting>
  <conditionalFormatting sqref="G54">
    <cfRule type="iconSet" priority="420">
      <iconSet iconSet="3Arrows">
        <cfvo type="percent" val="0"/>
        <cfvo type="num" val="0"/>
        <cfvo type="num" val="0" gte="0"/>
      </iconSet>
    </cfRule>
  </conditionalFormatting>
  <conditionalFormatting sqref="G60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G63">
    <cfRule type="iconSet" priority="418">
      <iconSet iconSet="3Arrows">
        <cfvo type="percent" val="0"/>
        <cfvo type="num" val="0"/>
        <cfvo type="num" val="0" gte="0"/>
      </iconSet>
    </cfRule>
  </conditionalFormatting>
  <conditionalFormatting sqref="G69">
    <cfRule type="iconSet" priority="417">
      <iconSet iconSet="3Arrows">
        <cfvo type="percent" val="0"/>
        <cfvo type="num" val="0"/>
        <cfvo type="num" val="0" gte="0"/>
      </iconSet>
    </cfRule>
  </conditionalFormatting>
  <conditionalFormatting sqref="G72">
    <cfRule type="iconSet" priority="416">
      <iconSet iconSet="3Arrows">
        <cfvo type="percent" val="0"/>
        <cfvo type="num" val="0"/>
        <cfvo type="num" val="0" gte="0"/>
      </iconSet>
    </cfRule>
  </conditionalFormatting>
  <conditionalFormatting sqref="D81">
    <cfRule type="iconSet" priority="413">
      <iconSet iconSet="3Arrows">
        <cfvo type="percent" val="0"/>
        <cfvo type="num" val="0"/>
        <cfvo type="num" val="0" gte="0"/>
      </iconSet>
    </cfRule>
  </conditionalFormatting>
  <conditionalFormatting sqref="E81">
    <cfRule type="iconSet" priority="412">
      <iconSet iconSet="3Arrows">
        <cfvo type="percent" val="0"/>
        <cfvo type="num" val="0"/>
        <cfvo type="num" val="0" gte="0"/>
      </iconSet>
    </cfRule>
  </conditionalFormatting>
  <conditionalFormatting sqref="G104:G106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G114">
    <cfRule type="iconSet" priority="410">
      <iconSet iconSet="3Arrows">
        <cfvo type="percent" val="0"/>
        <cfvo type="num" val="0"/>
        <cfvo type="num" val="0" gte="0"/>
      </iconSet>
    </cfRule>
  </conditionalFormatting>
  <conditionalFormatting sqref="G115">
    <cfRule type="iconSet" priority="409">
      <iconSet iconSet="3Arrows">
        <cfvo type="percent" val="0"/>
        <cfvo type="num" val="0"/>
        <cfvo type="num" val="0" gte="0"/>
      </iconSet>
    </cfRule>
  </conditionalFormatting>
  <conditionalFormatting sqref="G113">
    <cfRule type="iconSet" priority="405">
      <iconSet iconSet="3Arrows">
        <cfvo type="percent" val="0"/>
        <cfvo type="num" val="0"/>
        <cfvo type="num" val="0" gte="0"/>
      </iconSet>
    </cfRule>
  </conditionalFormatting>
  <conditionalFormatting sqref="D103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E103">
    <cfRule type="iconSet" priority="402">
      <iconSet iconSet="3Arrows">
        <cfvo type="percent" val="0"/>
        <cfvo type="num" val="0"/>
        <cfvo type="num" val="0" gte="0"/>
      </iconSet>
    </cfRule>
  </conditionalFormatting>
  <conditionalFormatting sqref="D25:D26 C6:E6 C13:J13 C31:J31 J6:J9 G6 I6">
    <cfRule type="iconSet" priority="509">
      <iconSet iconSet="3Arrows">
        <cfvo type="percent" val="0"/>
        <cfvo type="num" val="0"/>
        <cfvo type="num" val="0" gte="0"/>
      </iconSet>
    </cfRule>
  </conditionalFormatting>
  <conditionalFormatting sqref="D169">
    <cfRule type="iconSet" priority="394">
      <iconSet iconSet="3Arrows">
        <cfvo type="percent" val="0"/>
        <cfvo type="num" val="0"/>
        <cfvo type="num" val="0" gte="0"/>
      </iconSet>
    </cfRule>
  </conditionalFormatting>
  <conditionalFormatting sqref="D170">
    <cfRule type="iconSet" priority="393">
      <iconSet iconSet="3Arrows">
        <cfvo type="percent" val="0"/>
        <cfvo type="num" val="0"/>
        <cfvo type="num" val="0" gte="0"/>
      </iconSet>
    </cfRule>
  </conditionalFormatting>
  <conditionalFormatting sqref="F168:H170 C168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H81">
    <cfRule type="iconSet" priority="389">
      <iconSet iconSet="3Arrows">
        <cfvo type="percent" val="0"/>
        <cfvo type="num" val="0"/>
        <cfvo type="num" val="0" gte="0"/>
      </iconSet>
    </cfRule>
  </conditionalFormatting>
  <conditionalFormatting sqref="H84">
    <cfRule type="iconSet" priority="388">
      <iconSet iconSet="3Arrows">
        <cfvo type="percent" val="0"/>
        <cfvo type="num" val="0"/>
        <cfvo type="num" val="0" gte="0"/>
      </iconSet>
    </cfRule>
  </conditionalFormatting>
  <conditionalFormatting sqref="H94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H92">
    <cfRule type="iconSet" priority="386">
      <iconSet iconSet="3Arrows">
        <cfvo type="percent" val="0"/>
        <cfvo type="num" val="0"/>
        <cfvo type="num" val="0" gte="0"/>
      </iconSet>
    </cfRule>
  </conditionalFormatting>
  <conditionalFormatting sqref="H103">
    <cfRule type="iconSet" priority="385">
      <iconSet iconSet="3Arrows">
        <cfvo type="percent" val="0"/>
        <cfvo type="num" val="0"/>
        <cfvo type="num" val="0" gte="0"/>
      </iconSet>
    </cfRule>
  </conditionalFormatting>
  <conditionalFormatting sqref="H106">
    <cfRule type="iconSet" priority="384">
      <iconSet iconSet="3Arrows">
        <cfvo type="percent" val="0"/>
        <cfvo type="num" val="0"/>
        <cfvo type="num" val="0" gte="0"/>
      </iconSet>
    </cfRule>
  </conditionalFormatting>
  <conditionalFormatting sqref="H115">
    <cfRule type="iconSet" priority="383">
      <iconSet iconSet="3Arrows">
        <cfvo type="percent" val="0"/>
        <cfvo type="num" val="0"/>
        <cfvo type="num" val="0" gte="0"/>
      </iconSet>
    </cfRule>
  </conditionalFormatting>
  <conditionalFormatting sqref="H113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H138">
    <cfRule type="iconSet" priority="381">
      <iconSet iconSet="3Arrows">
        <cfvo type="percent" val="0"/>
        <cfvo type="num" val="0"/>
        <cfvo type="num" val="0" gte="0"/>
      </iconSet>
    </cfRule>
  </conditionalFormatting>
  <conditionalFormatting sqref="H136">
    <cfRule type="iconSet" priority="380">
      <iconSet iconSet="3Arrows">
        <cfvo type="percent" val="0"/>
        <cfvo type="num" val="0"/>
        <cfvo type="num" val="0" gte="0"/>
      </iconSet>
    </cfRule>
  </conditionalFormatting>
  <conditionalFormatting sqref="H149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H147">
    <cfRule type="iconSet" priority="378">
      <iconSet iconSet="3Arrows">
        <cfvo type="percent" val="0"/>
        <cfvo type="num" val="0"/>
        <cfvo type="num" val="0" gte="0"/>
      </iconSet>
    </cfRule>
  </conditionalFormatting>
  <conditionalFormatting sqref="H159">
    <cfRule type="iconSet" priority="377">
      <iconSet iconSet="3Arrows">
        <cfvo type="percent" val="0"/>
        <cfvo type="num" val="0"/>
        <cfvo type="num" val="0" gte="0"/>
      </iconSet>
    </cfRule>
  </conditionalFormatting>
  <conditionalFormatting sqref="H157">
    <cfRule type="iconSet" priority="376">
      <iconSet iconSet="3Arrows">
        <cfvo type="percent" val="0"/>
        <cfvo type="num" val="0"/>
        <cfvo type="num" val="0" gte="0"/>
      </iconSet>
    </cfRule>
  </conditionalFormatting>
  <conditionalFormatting sqref="D179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F176:H178">
    <cfRule type="iconSet" priority="375">
      <iconSet iconSet="3Arrows">
        <cfvo type="percent" val="0"/>
        <cfvo type="num" val="0"/>
        <cfvo type="num" val="0" gte="0"/>
      </iconSet>
    </cfRule>
  </conditionalFormatting>
  <conditionalFormatting sqref="D189">
    <cfRule type="iconSet" priority="370">
      <iconSet iconSet="3Arrows">
        <cfvo type="percent" val="0"/>
        <cfvo type="num" val="0"/>
        <cfvo type="num" val="0" gte="0"/>
      </iconSet>
    </cfRule>
  </conditionalFormatting>
  <conditionalFormatting sqref="F188:H190 C188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D19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D203 D199">
    <cfRule type="iconSet" priority="365">
      <iconSet iconSet="3Arrows">
        <cfvo type="percent" val="0"/>
        <cfvo type="num" val="0"/>
        <cfvo type="num" val="0" gte="0"/>
      </iconSet>
    </cfRule>
  </conditionalFormatting>
  <conditionalFormatting sqref="C197">
    <cfRule type="iconSet" priority="367">
      <iconSet iconSet="3Arrows">
        <cfvo type="percent" val="0"/>
        <cfvo type="num" val="0"/>
        <cfvo type="num" val="0" gte="0"/>
      </iconSet>
    </cfRule>
  </conditionalFormatting>
  <conditionalFormatting sqref="H198">
    <cfRule type="iconSet" priority="362">
      <iconSet iconSet="3Arrows">
        <cfvo type="percent" val="0"/>
        <cfvo type="num" val="0"/>
        <cfvo type="num" val="0" gte="0"/>
      </iconSet>
    </cfRule>
  </conditionalFormatting>
  <conditionalFormatting sqref="G197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C205">
    <cfRule type="iconSet" priority="360">
      <iconSet iconSet="3Arrows">
        <cfvo type="percent" val="0"/>
        <cfvo type="num" val="0"/>
        <cfvo type="num" val="0" gte="0"/>
      </iconSet>
    </cfRule>
  </conditionalFormatting>
  <conditionalFormatting sqref="G205">
    <cfRule type="iconSet" priority="357">
      <iconSet iconSet="3Arrows">
        <cfvo type="percent" val="0"/>
        <cfvo type="num" val="0"/>
        <cfvo type="num" val="0" gte="0"/>
      </iconSet>
    </cfRule>
  </conditionalFormatting>
  <conditionalFormatting sqref="H199">
    <cfRule type="iconSet" priority="354">
      <iconSet iconSet="3Arrows">
        <cfvo type="percent" val="0"/>
        <cfvo type="num" val="0"/>
        <cfvo type="num" val="0" gte="0"/>
      </iconSet>
    </cfRule>
  </conditionalFormatting>
  <conditionalFormatting sqref="D206 J202:J206">
    <cfRule type="iconSet" priority="353">
      <iconSet iconSet="3Arrows">
        <cfvo type="percent" val="0"/>
        <cfvo type="num" val="0"/>
        <cfvo type="num" val="0" gte="0"/>
      </iconSet>
    </cfRule>
  </conditionalFormatting>
  <conditionalFormatting sqref="H206 L202:L206">
    <cfRule type="iconSet" priority="352">
      <iconSet iconSet="3Arrows">
        <cfvo type="percent" val="0"/>
        <cfvo type="num" val="0"/>
        <cfvo type="num" val="0" gte="0"/>
      </iconSet>
    </cfRule>
  </conditionalFormatting>
  <conditionalFormatting sqref="E199">
    <cfRule type="iconSet" priority="351">
      <iconSet iconSet="3Arrows">
        <cfvo type="percent" val="0"/>
        <cfvo type="num" val="0"/>
        <cfvo type="num" val="0" gte="0"/>
      </iconSet>
    </cfRule>
  </conditionalFormatting>
  <conditionalFormatting sqref="E197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E205">
    <cfRule type="iconSet" priority="348">
      <iconSet iconSet="3Arrows">
        <cfvo type="percent" val="0"/>
        <cfvo type="num" val="0"/>
        <cfvo type="num" val="0" gte="0"/>
      </iconSet>
    </cfRule>
  </conditionalFormatting>
  <conditionalFormatting sqref="I197">
    <cfRule type="iconSet" priority="346">
      <iconSet iconSet="3Arrows">
        <cfvo type="percent" val="0"/>
        <cfvo type="num" val="0"/>
        <cfvo type="num" val="0" gte="0"/>
      </iconSet>
    </cfRule>
  </conditionalFormatting>
  <conditionalFormatting sqref="I205">
    <cfRule type="iconSet" priority="344">
      <iconSet iconSet="3Arrows">
        <cfvo type="percent" val="0"/>
        <cfvo type="num" val="0"/>
        <cfvo type="num" val="0" gte="0"/>
      </iconSet>
    </cfRule>
  </conditionalFormatting>
  <conditionalFormatting sqref="I199">
    <cfRule type="iconSet" priority="343">
      <iconSet iconSet="3Arrows">
        <cfvo type="percent" val="0"/>
        <cfvo type="num" val="0"/>
        <cfvo type="num" val="0" gte="0"/>
      </iconSet>
    </cfRule>
  </conditionalFormatting>
  <conditionalFormatting sqref="E206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I206">
    <cfRule type="iconSet" priority="341">
      <iconSet iconSet="3Arrows">
        <cfvo type="percent" val="0"/>
        <cfvo type="num" val="0"/>
        <cfvo type="num" val="0" gte="0"/>
      </iconSet>
    </cfRule>
  </conditionalFormatting>
  <conditionalFormatting sqref="D180">
    <cfRule type="iconSet" priority="340">
      <iconSet iconSet="3Arrows">
        <cfvo type="percent" val="0"/>
        <cfvo type="num" val="0"/>
        <cfvo type="num" val="0" gte="0"/>
      </iconSet>
    </cfRule>
  </conditionalFormatting>
  <conditionalFormatting sqref="D190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E170">
    <cfRule type="iconSet" priority="338">
      <iconSet iconSet="3Arrows">
        <cfvo type="percent" val="0"/>
        <cfvo type="num" val="0"/>
        <cfvo type="num" val="0" gte="0"/>
      </iconSet>
    </cfRule>
  </conditionalFormatting>
  <conditionalFormatting sqref="E168">
    <cfRule type="iconSet" priority="337">
      <iconSet iconSet="3Arrows">
        <cfvo type="percent" val="0"/>
        <cfvo type="num" val="0"/>
        <cfvo type="num" val="0" gte="0"/>
      </iconSet>
    </cfRule>
  </conditionalFormatting>
  <conditionalFormatting sqref="E180">
    <cfRule type="iconSet" priority="336">
      <iconSet iconSet="3Arrows">
        <cfvo type="percent" val="0"/>
        <cfvo type="num" val="0"/>
        <cfvo type="num" val="0" gte="0"/>
      </iconSet>
    </cfRule>
  </conditionalFormatting>
  <conditionalFormatting sqref="E178">
    <cfRule type="iconSet" priority="335">
      <iconSet iconSet="3Arrows">
        <cfvo type="percent" val="0"/>
        <cfvo type="num" val="0"/>
        <cfvo type="num" val="0" gte="0"/>
      </iconSet>
    </cfRule>
  </conditionalFormatting>
  <conditionalFormatting sqref="E190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E188">
    <cfRule type="iconSet" priority="333">
      <iconSet iconSet="3Arrows">
        <cfvo type="percent" val="0"/>
        <cfvo type="num" val="0"/>
        <cfvo type="num" val="0" gte="0"/>
      </iconSet>
    </cfRule>
  </conditionalFormatting>
  <conditionalFormatting sqref="G30">
    <cfRule type="iconSet" priority="329">
      <iconSet iconSet="3Arrows">
        <cfvo type="percent" val="0"/>
        <cfvo type="num" val="0"/>
        <cfvo type="num" val="0" gte="0"/>
      </iconSet>
    </cfRule>
  </conditionalFormatting>
  <conditionalFormatting sqref="J12">
    <cfRule type="iconSet" priority="332">
      <iconSet iconSet="3Arrows">
        <cfvo type="percent" val="0"/>
        <cfvo type="num" val="0"/>
        <cfvo type="num" val="0" gte="0"/>
      </iconSet>
    </cfRule>
  </conditionalFormatting>
  <conditionalFormatting sqref="H25:J28 H30:J30">
    <cfRule type="iconSet" priority="328">
      <iconSet iconSet="3Arrows">
        <cfvo type="percent" val="0"/>
        <cfvo type="num" val="0"/>
        <cfvo type="num" val="0" gte="0"/>
      </iconSet>
    </cfRule>
  </conditionalFormatting>
  <conditionalFormatting sqref="H48:J48">
    <cfRule type="iconSet" priority="324">
      <iconSet iconSet="3Arrows">
        <cfvo type="percent" val="0"/>
        <cfvo type="num" val="0"/>
        <cfvo type="num" val="0" gte="0"/>
      </iconSet>
    </cfRule>
  </conditionalFormatting>
  <conditionalFormatting sqref="H57:J57">
    <cfRule type="iconSet" priority="321">
      <iconSet iconSet="3Arrows">
        <cfvo type="percent" val="0"/>
        <cfvo type="num" val="0"/>
        <cfvo type="num" val="0" gte="0"/>
      </iconSet>
    </cfRule>
  </conditionalFormatting>
  <conditionalFormatting sqref="G48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G57">
    <cfRule type="iconSet" priority="317">
      <iconSet iconSet="3Arrows">
        <cfvo type="percent" val="0"/>
        <cfvo type="num" val="0"/>
        <cfvo type="num" val="0" gte="0"/>
      </iconSet>
    </cfRule>
  </conditionalFormatting>
  <conditionalFormatting sqref="H66:J66">
    <cfRule type="iconSet" priority="316">
      <iconSet iconSet="3Arrows">
        <cfvo type="percent" val="0"/>
        <cfvo type="num" val="0"/>
        <cfvo type="num" val="0" gte="0"/>
      </iconSet>
    </cfRule>
  </conditionalFormatting>
  <conditionalFormatting sqref="G66">
    <cfRule type="iconSet" priority="314">
      <iconSet iconSet="3Arrows">
        <cfvo type="percent" val="0"/>
        <cfvo type="num" val="0"/>
        <cfvo type="num" val="0" gte="0"/>
      </iconSet>
    </cfRule>
  </conditionalFormatting>
  <conditionalFormatting sqref="H75:J75">
    <cfRule type="iconSet" priority="313">
      <iconSet iconSet="3Arrows">
        <cfvo type="percent" val="0"/>
        <cfvo type="num" val="0"/>
        <cfvo type="num" val="0" gte="0"/>
      </iconSet>
    </cfRule>
  </conditionalFormatting>
  <conditionalFormatting sqref="D17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F171:H171">
    <cfRule type="iconSet" priority="284">
      <iconSet iconSet="3Arrows">
        <cfvo type="percent" val="0"/>
        <cfvo type="num" val="0"/>
        <cfvo type="num" val="0" gte="0"/>
      </iconSet>
    </cfRule>
  </conditionalFormatting>
  <conditionalFormatting sqref="E171">
    <cfRule type="iconSet" priority="281">
      <iconSet iconSet="3Arrows">
        <cfvo type="percent" val="0"/>
        <cfvo type="num" val="0"/>
        <cfvo type="num" val="0" gte="0"/>
      </iconSet>
    </cfRule>
  </conditionalFormatting>
  <conditionalFormatting sqref="F179:H179">
    <cfRule type="iconSet" priority="280">
      <iconSet iconSet="3Arrows">
        <cfvo type="percent" val="0"/>
        <cfvo type="num" val="0"/>
        <cfvo type="num" val="0" gte="0"/>
      </iconSet>
    </cfRule>
  </conditionalFormatting>
  <conditionalFormatting sqref="D181">
    <cfRule type="iconSet" priority="279">
      <iconSet iconSet="3Arrows">
        <cfvo type="percent" val="0"/>
        <cfvo type="num" val="0"/>
        <cfvo type="num" val="0" gte="0"/>
      </iconSet>
    </cfRule>
  </conditionalFormatting>
  <conditionalFormatting sqref="E181">
    <cfRule type="iconSet" priority="277">
      <iconSet iconSet="3Arrows">
        <cfvo type="percent" val="0"/>
        <cfvo type="num" val="0"/>
        <cfvo type="num" val="0" gte="0"/>
      </iconSet>
    </cfRule>
  </conditionalFormatting>
  <conditionalFormatting sqref="F191:H191">
    <cfRule type="iconSet" priority="276">
      <iconSet iconSet="3Arrows">
        <cfvo type="percent" val="0"/>
        <cfvo type="num" val="0"/>
        <cfvo type="num" val="0" gte="0"/>
      </iconSet>
    </cfRule>
  </conditionalFormatting>
  <conditionalFormatting sqref="D191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E191">
    <cfRule type="iconSet" priority="273">
      <iconSet iconSet="3Arrows">
        <cfvo type="percent" val="0"/>
        <cfvo type="num" val="0"/>
        <cfvo type="num" val="0" gte="0"/>
      </iconSet>
    </cfRule>
  </conditionalFormatting>
  <conditionalFormatting sqref="D200">
    <cfRule type="iconSet" priority="272">
      <iconSet iconSet="3Arrows">
        <cfvo type="percent" val="0"/>
        <cfvo type="num" val="0"/>
        <cfvo type="num" val="0" gte="0"/>
      </iconSet>
    </cfRule>
  </conditionalFormatting>
  <conditionalFormatting sqref="H200">
    <cfRule type="iconSet" priority="271">
      <iconSet iconSet="3Arrows">
        <cfvo type="percent" val="0"/>
        <cfvo type="num" val="0"/>
        <cfvo type="num" val="0" gte="0"/>
      </iconSet>
    </cfRule>
  </conditionalFormatting>
  <conditionalFormatting sqref="C212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G212">
    <cfRule type="iconSet" priority="266">
      <iconSet iconSet="3Arrows">
        <cfvo type="percent" val="0"/>
        <cfvo type="num" val="0"/>
        <cfvo type="num" val="0" gte="0"/>
      </iconSet>
    </cfRule>
  </conditionalFormatting>
  <conditionalFormatting sqref="D213 J209:J211">
    <cfRule type="iconSet" priority="264">
      <iconSet iconSet="3Arrows">
        <cfvo type="percent" val="0"/>
        <cfvo type="num" val="0"/>
        <cfvo type="num" val="0" gte="0"/>
      </iconSet>
    </cfRule>
  </conditionalFormatting>
  <conditionalFormatting sqref="H213 L209:L211">
    <cfRule type="iconSet" priority="263">
      <iconSet iconSet="3Arrows">
        <cfvo type="percent" val="0"/>
        <cfvo type="num" val="0"/>
        <cfvo type="num" val="0" gte="0"/>
      </iconSet>
    </cfRule>
  </conditionalFormatting>
  <conditionalFormatting sqref="E212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I212">
    <cfRule type="iconSet" priority="261">
      <iconSet iconSet="3Arrows">
        <cfvo type="percent" val="0"/>
        <cfvo type="num" val="0"/>
        <cfvo type="num" val="0" gte="0"/>
      </iconSet>
    </cfRule>
  </conditionalFormatting>
  <conditionalFormatting sqref="E213">
    <cfRule type="iconSet" priority="260">
      <iconSet iconSet="3Arrows">
        <cfvo type="percent" val="0"/>
        <cfvo type="num" val="0"/>
        <cfvo type="num" val="0" gte="0"/>
      </iconSet>
    </cfRule>
  </conditionalFormatting>
  <conditionalFormatting sqref="I213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C218">
    <cfRule type="iconSet" priority="258">
      <iconSet iconSet="3Arrows">
        <cfvo type="percent" val="0"/>
        <cfvo type="num" val="0"/>
        <cfvo type="num" val="0" gte="0"/>
      </iconSet>
    </cfRule>
  </conditionalFormatting>
  <conditionalFormatting sqref="G218">
    <cfRule type="iconSet" priority="257">
      <iconSet iconSet="3Arrows">
        <cfvo type="percent" val="0"/>
        <cfvo type="num" val="0"/>
        <cfvo type="num" val="0" gte="0"/>
      </iconSet>
    </cfRule>
  </conditionalFormatting>
  <conditionalFormatting sqref="D219 J214:J217">
    <cfRule type="iconSet" priority="256">
      <iconSet iconSet="3Arrows">
        <cfvo type="percent" val="0"/>
        <cfvo type="num" val="0"/>
        <cfvo type="num" val="0" gte="0"/>
      </iconSet>
    </cfRule>
  </conditionalFormatting>
  <conditionalFormatting sqref="H219 L214:L217">
    <cfRule type="iconSet" priority="255">
      <iconSet iconSet="3Arrows">
        <cfvo type="percent" val="0"/>
        <cfvo type="num" val="0"/>
        <cfvo type="num" val="0" gte="0"/>
      </iconSet>
    </cfRule>
  </conditionalFormatting>
  <conditionalFormatting sqref="E218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I218">
    <cfRule type="iconSet" priority="253">
      <iconSet iconSet="3Arrows">
        <cfvo type="percent" val="0"/>
        <cfvo type="num" val="0"/>
        <cfvo type="num" val="0" gte="0"/>
      </iconSet>
    </cfRule>
  </conditionalFormatting>
  <conditionalFormatting sqref="E219">
    <cfRule type="iconSet" priority="252">
      <iconSet iconSet="3Arrows">
        <cfvo type="percent" val="0"/>
        <cfvo type="num" val="0"/>
        <cfvo type="num" val="0" gte="0"/>
      </iconSet>
    </cfRule>
  </conditionalFormatting>
  <conditionalFormatting sqref="I219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D207">
    <cfRule type="iconSet" priority="250">
      <iconSet iconSet="3Arrows">
        <cfvo type="percent" val="0"/>
        <cfvo type="num" val="0"/>
        <cfvo type="num" val="0" gte="0"/>
      </iconSet>
    </cfRule>
  </conditionalFormatting>
  <conditionalFormatting sqref="H207">
    <cfRule type="iconSet" priority="249">
      <iconSet iconSet="3Arrows">
        <cfvo type="percent" val="0"/>
        <cfvo type="num" val="0"/>
        <cfvo type="num" val="0" gte="0"/>
      </iconSet>
    </cfRule>
  </conditionalFormatting>
  <conditionalFormatting sqref="E207">
    <cfRule type="iconSet" priority="248">
      <iconSet iconSet="3Arrows">
        <cfvo type="percent" val="0"/>
        <cfvo type="num" val="0"/>
        <cfvo type="num" val="0" gte="0"/>
      </iconSet>
    </cfRule>
  </conditionalFormatting>
  <conditionalFormatting sqref="I207">
    <cfRule type="iconSet" priority="247">
      <iconSet iconSet="3Arrows">
        <cfvo type="percent" val="0"/>
        <cfvo type="num" val="0"/>
        <cfvo type="num" val="0" gte="0"/>
      </iconSet>
    </cfRule>
  </conditionalFormatting>
  <conditionalFormatting sqref="D120">
    <cfRule type="iconSet" priority="245">
      <iconSet iconSet="3Arrows">
        <cfvo type="percent" val="0"/>
        <cfvo type="num" val="0"/>
        <cfvo type="num" val="0" gte="0"/>
      </iconSet>
    </cfRule>
  </conditionalFormatting>
  <conditionalFormatting sqref="G28">
    <cfRule type="iconSet" priority="233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G10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H46:J46">
    <cfRule type="iconSet" priority="229">
      <iconSet iconSet="3Arrows">
        <cfvo type="percent" val="0"/>
        <cfvo type="num" val="0"/>
        <cfvo type="num" val="0" gte="0"/>
      </iconSet>
    </cfRule>
  </conditionalFormatting>
  <conditionalFormatting sqref="G46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H55:J55">
    <cfRule type="iconSet" priority="226">
      <iconSet iconSet="3Arrows">
        <cfvo type="percent" val="0"/>
        <cfvo type="num" val="0"/>
        <cfvo type="num" val="0" gte="0"/>
      </iconSet>
    </cfRule>
  </conditionalFormatting>
  <conditionalFormatting sqref="G55">
    <cfRule type="iconSet" priority="224">
      <iconSet iconSet="3Arrows">
        <cfvo type="percent" val="0"/>
        <cfvo type="num" val="0"/>
        <cfvo type="num" val="0" gte="0"/>
      </iconSet>
    </cfRule>
  </conditionalFormatting>
  <conditionalFormatting sqref="H64:J64">
    <cfRule type="iconSet" priority="223">
      <iconSet iconSet="3Arrows">
        <cfvo type="percent" val="0"/>
        <cfvo type="num" val="0"/>
        <cfvo type="num" val="0" gte="0"/>
      </iconSet>
    </cfRule>
  </conditionalFormatting>
  <conditionalFormatting sqref="G64">
    <cfRule type="iconSet" priority="221">
      <iconSet iconSet="3Arrows">
        <cfvo type="percent" val="0"/>
        <cfvo type="num" val="0"/>
        <cfvo type="num" val="0" gte="0"/>
      </iconSet>
    </cfRule>
  </conditionalFormatting>
  <conditionalFormatting sqref="H73:J73">
    <cfRule type="iconSet" priority="220">
      <iconSet iconSet="3Arrows">
        <cfvo type="percent" val="0"/>
        <cfvo type="num" val="0"/>
        <cfvo type="num" val="0" gte="0"/>
      </iconSet>
    </cfRule>
  </conditionalFormatting>
  <conditionalFormatting sqref="G73">
    <cfRule type="iconSet" priority="218">
      <iconSet iconSet="3Arrows">
        <cfvo type="percent" val="0"/>
        <cfvo type="num" val="0"/>
        <cfvo type="num" val="0" gte="0"/>
      </iconSet>
    </cfRule>
  </conditionalFormatting>
  <conditionalFormatting sqref="H162">
    <cfRule type="iconSet" priority="201">
      <iconSet iconSet="3Arrows">
        <cfvo type="percent" val="0"/>
        <cfvo type="num" val="0"/>
        <cfvo type="num" val="0" gte="0"/>
      </iconSet>
    </cfRule>
  </conditionalFormatting>
  <conditionalFormatting sqref="F173:H173">
    <cfRule type="iconSet" priority="200">
      <iconSet iconSet="3Arrows">
        <cfvo type="percent" val="0"/>
        <cfvo type="num" val="0"/>
        <cfvo type="num" val="0" gte="0"/>
      </iconSet>
    </cfRule>
  </conditionalFormatting>
  <conditionalFormatting sqref="F180:H180">
    <cfRule type="iconSet" priority="197">
      <iconSet iconSet="3Arrows">
        <cfvo type="percent" val="0"/>
        <cfvo type="num" val="0"/>
        <cfvo type="num" val="0" gte="0"/>
      </iconSet>
    </cfRule>
  </conditionalFormatting>
  <conditionalFormatting sqref="D183">
    <cfRule type="iconSet" priority="196">
      <iconSet iconSet="3Arrows">
        <cfvo type="percent" val="0"/>
        <cfvo type="num" val="0"/>
        <cfvo type="num" val="0" gte="0"/>
      </iconSet>
    </cfRule>
  </conditionalFormatting>
  <conditionalFormatting sqref="E183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F193:H193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E193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H20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J207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L207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H20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J212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L212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J218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L218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F28">
    <cfRule type="iconSet" priority="173">
      <iconSet iconSet="3Arrows">
        <cfvo type="percent" val="0"/>
        <cfvo type="num" val="0"/>
        <cfvo type="num" val="0" gte="0"/>
      </iconSet>
    </cfRule>
  </conditionalFormatting>
  <conditionalFormatting sqref="F1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F46">
    <cfRule type="iconSet" priority="169">
      <iconSet iconSet="3Arrows">
        <cfvo type="percent" val="0"/>
        <cfvo type="num" val="0"/>
        <cfvo type="num" val="0" gte="0"/>
      </iconSet>
    </cfRule>
  </conditionalFormatting>
  <conditionalFormatting sqref="F55">
    <cfRule type="iconSet" priority="167">
      <iconSet iconSet="3Arrows">
        <cfvo type="percent" val="0"/>
        <cfvo type="num" val="0"/>
        <cfvo type="num" val="0" gte="0"/>
      </iconSet>
    </cfRule>
  </conditionalFormatting>
  <conditionalFormatting sqref="F64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F73:F75">
    <cfRule type="iconSet" priority="164">
      <iconSet iconSet="3Arrows">
        <cfvo type="percent" val="0"/>
        <cfvo type="num" val="0"/>
        <cfvo type="num" val="0" gte="0"/>
      </iconSet>
    </cfRule>
  </conditionalFormatting>
  <conditionalFormatting sqref="F75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G75">
    <cfRule type="iconSet" priority="162">
      <iconSet iconSet="3Arrows">
        <cfvo type="percent" val="0"/>
        <cfvo type="num" val="0"/>
        <cfvo type="num" val="0" gte="0"/>
      </iconSet>
    </cfRule>
  </conditionalFormatting>
  <conditionalFormatting sqref="G85">
    <cfRule type="iconSet" priority="157">
      <iconSet iconSet="3Arrows">
        <cfvo type="percent" val="0"/>
        <cfvo type="num" val="0"/>
        <cfvo type="num" val="0" gte="0"/>
      </iconSet>
    </cfRule>
  </conditionalFormatting>
  <conditionalFormatting sqref="H85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H87">
    <cfRule type="iconSet" priority="154">
      <iconSet iconSet="3Arrows">
        <cfvo type="percent" val="0"/>
        <cfvo type="num" val="0"/>
        <cfvo type="num" val="0" gte="0"/>
      </iconSet>
    </cfRule>
  </conditionalFormatting>
  <conditionalFormatting sqref="G95">
    <cfRule type="iconSet" priority="153">
      <iconSet iconSet="3Arrows">
        <cfvo type="percent" val="0"/>
        <cfvo type="num" val="0"/>
        <cfvo type="num" val="0" gte="0"/>
      </iconSet>
    </cfRule>
  </conditionalFormatting>
  <conditionalFormatting sqref="H95">
    <cfRule type="iconSet" priority="151">
      <iconSet iconSet="3Arrows">
        <cfvo type="percent" val="0"/>
        <cfvo type="num" val="0"/>
        <cfvo type="num" val="0" gte="0"/>
      </iconSet>
    </cfRule>
  </conditionalFormatting>
  <conditionalFormatting sqref="H97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G107:G109">
    <cfRule type="iconSet" priority="149">
      <iconSet iconSet="3Arrows">
        <cfvo type="percent" val="0"/>
        <cfvo type="num" val="0"/>
        <cfvo type="num" val="0" gte="0"/>
      </iconSet>
    </cfRule>
  </conditionalFormatting>
  <conditionalFormatting sqref="H107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G116:G118">
    <cfRule type="iconSet" priority="145">
      <iconSet iconSet="3Arrows">
        <cfvo type="percent" val="0"/>
        <cfvo type="num" val="0"/>
        <cfvo type="num" val="0" gte="0"/>
      </iconSet>
    </cfRule>
  </conditionalFormatting>
  <conditionalFormatting sqref="G118">
    <cfRule type="iconSet" priority="144">
      <iconSet iconSet="3Arrows">
        <cfvo type="percent" val="0"/>
        <cfvo type="num" val="0"/>
        <cfvo type="num" val="0" gte="0"/>
      </iconSet>
    </cfRule>
  </conditionalFormatting>
  <conditionalFormatting sqref="H116">
    <cfRule type="iconSet" priority="143">
      <iconSet iconSet="3Arrows">
        <cfvo type="percent" val="0"/>
        <cfvo type="num" val="0"/>
        <cfvo type="num" val="0" gte="0"/>
      </iconSet>
    </cfRule>
  </conditionalFormatting>
  <conditionalFormatting sqref="H118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G139">
    <cfRule type="iconSet" priority="141">
      <iconSet iconSet="3Arrows">
        <cfvo type="percent" val="0"/>
        <cfvo type="num" val="0"/>
        <cfvo type="num" val="0" gte="0"/>
      </iconSet>
    </cfRule>
  </conditionalFormatting>
  <conditionalFormatting sqref="H139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H141">
    <cfRule type="iconSet" priority="138">
      <iconSet iconSet="3Arrows">
        <cfvo type="percent" val="0"/>
        <cfvo type="num" val="0"/>
        <cfvo type="num" val="0" gte="0"/>
      </iconSet>
    </cfRule>
  </conditionalFormatting>
  <conditionalFormatting sqref="G150">
    <cfRule type="iconSet" priority="137">
      <iconSet iconSet="3Arrows">
        <cfvo type="percent" val="0"/>
        <cfvo type="num" val="0"/>
        <cfvo type="num" val="0" gte="0"/>
      </iconSet>
    </cfRule>
  </conditionalFormatting>
  <conditionalFormatting sqref="H150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H152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G160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H160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D173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E173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D214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E214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D220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E220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H214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I214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H220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I220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E200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E202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E209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I200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I201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I208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G12">
    <cfRule type="iconSet" priority="520">
      <iconSet iconSet="3Arrows">
        <cfvo type="percent" val="0"/>
        <cfvo type="num" val="0"/>
        <cfvo type="num" val="0" gte="0"/>
      </iconSet>
    </cfRule>
  </conditionalFormatting>
  <conditionalFormatting sqref="C24:E24 D7:D8 H24:J24">
    <cfRule type="iconSet" priority="524">
      <iconSet iconSet="3Arrows">
        <cfvo type="percent" val="0"/>
        <cfvo type="num" val="0"/>
        <cfvo type="num" val="0" gte="0"/>
      </iconSet>
    </cfRule>
  </conditionalFormatting>
  <conditionalFormatting sqref="F1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F18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C15:E15 J15:J18 G15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G19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F19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G21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D16:D17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F35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F36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G36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G33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D34:D35 C40:J4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H34:J37 H39:J39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F3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C33:E33 H33:J33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I15:I19 I21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G11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F11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F12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20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20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F20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F21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G29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H29:J29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F29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F30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H38:J38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F38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F39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G37:G39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H47:J47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G47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F47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F48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F56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H56:J56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G56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F57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H65:J6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G6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F65:F6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H74:J7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F7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G7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H86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G86:G87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H96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G96:G9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G108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H108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G109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H109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G117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H117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61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H151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G140:G141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G151:G152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G161:G162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F172:H17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D172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E17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D18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E182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F192:H192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E192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E20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E208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D192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D19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D201:D202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D208:D209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D22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E22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D215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E215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H202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202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H209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209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H215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21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221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221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scale="56" fitToHeight="0" orientation="landscape" r:id="rId1"/>
  <drawing r:id="rId2"/>
  <legacy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Analytics'!F125:F128</xm:f>
              <xm:sqref>F129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Analytics'!E125:E128</xm:f>
              <xm:sqref>E129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Analytics'!D125:D128</xm:f>
              <xm:sqref>D129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Analytics'!C125:C128</xm:f>
              <xm:sqref>C129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6"/>
  <sheetViews>
    <sheetView workbookViewId="0">
      <selection activeCell="A18" sqref="A18"/>
    </sheetView>
  </sheetViews>
  <sheetFormatPr defaultRowHeight="15" x14ac:dyDescent="0.25"/>
  <cols>
    <col min="1" max="1" width="59.5703125" style="56" customWidth="1"/>
    <col min="2" max="2" width="13.42578125" bestFit="1" customWidth="1"/>
    <col min="3" max="3" width="20.5703125" bestFit="1" customWidth="1"/>
    <col min="4" max="4" width="19.7109375" bestFit="1" customWidth="1"/>
    <col min="5" max="5" width="11.85546875" bestFit="1" customWidth="1"/>
    <col min="6" max="6" width="14.28515625" bestFit="1" customWidth="1"/>
    <col min="7" max="7" width="8.5703125" bestFit="1" customWidth="1"/>
    <col min="8" max="8" width="13.140625" bestFit="1" customWidth="1"/>
    <col min="9" max="9" width="30.5703125" customWidth="1"/>
  </cols>
  <sheetData>
    <row r="1" spans="1:8" x14ac:dyDescent="0.25">
      <c r="A1" s="56" t="s">
        <v>53</v>
      </c>
    </row>
    <row r="2" spans="1:8" x14ac:dyDescent="0.25">
      <c r="A2" s="56" t="s">
        <v>54</v>
      </c>
    </row>
    <row r="3" spans="1:8" x14ac:dyDescent="0.25">
      <c r="A3" s="56" t="s">
        <v>55</v>
      </c>
    </row>
    <row r="4" spans="1:8" x14ac:dyDescent="0.25">
      <c r="A4" s="56" t="s">
        <v>355</v>
      </c>
    </row>
    <row r="5" spans="1:8" x14ac:dyDescent="0.25">
      <c r="A5" s="56" t="s">
        <v>53</v>
      </c>
    </row>
    <row r="7" spans="1:8" s="30" customFormat="1" x14ac:dyDescent="0.25">
      <c r="A7" s="56" t="s">
        <v>56</v>
      </c>
      <c r="B7" t="s">
        <v>48</v>
      </c>
      <c r="C7" t="s">
        <v>57</v>
      </c>
      <c r="D7" t="s">
        <v>58</v>
      </c>
      <c r="E7" t="s">
        <v>59</v>
      </c>
      <c r="F7" t="s">
        <v>5</v>
      </c>
      <c r="G7" t="s">
        <v>60</v>
      </c>
      <c r="H7" t="s">
        <v>61</v>
      </c>
    </row>
    <row r="8" spans="1:8" x14ac:dyDescent="0.25">
      <c r="A8" s="56" t="s">
        <v>62</v>
      </c>
      <c r="B8" s="39">
        <v>5480</v>
      </c>
      <c r="C8" s="39">
        <v>4291</v>
      </c>
      <c r="D8" s="40">
        <v>5.6712962962962956E-4</v>
      </c>
      <c r="E8" s="39">
        <v>4175</v>
      </c>
      <c r="F8" s="41">
        <v>0.28789999999999999</v>
      </c>
      <c r="G8" s="41">
        <v>0.3175</v>
      </c>
      <c r="H8" t="s">
        <v>63</v>
      </c>
    </row>
    <row r="9" spans="1:8" x14ac:dyDescent="0.25">
      <c r="A9" s="56" t="s">
        <v>64</v>
      </c>
      <c r="B9" s="39">
        <v>2569</v>
      </c>
      <c r="C9" s="39">
        <v>2007</v>
      </c>
      <c r="D9" s="40">
        <v>1.8402777777777777E-3</v>
      </c>
      <c r="E9">
        <v>492</v>
      </c>
      <c r="F9" s="41">
        <v>0.67069999999999996</v>
      </c>
      <c r="G9" s="41">
        <v>0.60799999999999998</v>
      </c>
      <c r="H9" t="s">
        <v>63</v>
      </c>
    </row>
    <row r="10" spans="1:8" x14ac:dyDescent="0.25">
      <c r="A10" s="56" t="s">
        <v>66</v>
      </c>
      <c r="B10">
        <v>660</v>
      </c>
      <c r="C10">
        <v>560</v>
      </c>
      <c r="D10" s="40">
        <v>1.2268518518518518E-3</v>
      </c>
      <c r="E10">
        <v>68</v>
      </c>
      <c r="F10" s="41">
        <v>0.88239999999999996</v>
      </c>
      <c r="G10" s="41">
        <v>0.45910000000000001</v>
      </c>
      <c r="H10" t="s">
        <v>63</v>
      </c>
    </row>
    <row r="11" spans="1:8" x14ac:dyDescent="0.25">
      <c r="A11" s="56" t="s">
        <v>65</v>
      </c>
      <c r="B11">
        <v>653</v>
      </c>
      <c r="C11">
        <v>545</v>
      </c>
      <c r="D11" s="40">
        <v>8.9120370370370362E-4</v>
      </c>
      <c r="E11">
        <v>326</v>
      </c>
      <c r="F11" s="41">
        <v>0.60740000000000005</v>
      </c>
      <c r="G11" s="41">
        <v>0.50380000000000003</v>
      </c>
      <c r="H11" t="s">
        <v>63</v>
      </c>
    </row>
    <row r="12" spans="1:8" x14ac:dyDescent="0.25">
      <c r="A12" s="56" t="s">
        <v>70</v>
      </c>
      <c r="B12">
        <v>635</v>
      </c>
      <c r="C12">
        <v>472</v>
      </c>
      <c r="D12" s="40">
        <v>1.2731481481481483E-3</v>
      </c>
      <c r="E12">
        <v>150</v>
      </c>
      <c r="F12" s="41">
        <v>0.6</v>
      </c>
      <c r="G12" s="41">
        <v>0.47720000000000001</v>
      </c>
      <c r="H12" t="s">
        <v>63</v>
      </c>
    </row>
    <row r="13" spans="1:8" x14ac:dyDescent="0.25">
      <c r="A13" s="56" t="s">
        <v>69</v>
      </c>
      <c r="B13">
        <v>564</v>
      </c>
      <c r="C13">
        <v>500</v>
      </c>
      <c r="D13" s="40">
        <v>1.5509259259259261E-3</v>
      </c>
      <c r="E13">
        <v>99</v>
      </c>
      <c r="F13" s="41">
        <v>0.86870000000000003</v>
      </c>
      <c r="G13" s="41">
        <v>0.62770000000000004</v>
      </c>
      <c r="H13" t="s">
        <v>63</v>
      </c>
    </row>
    <row r="14" spans="1:8" x14ac:dyDescent="0.25">
      <c r="A14" s="56" t="s">
        <v>71</v>
      </c>
      <c r="B14">
        <v>482</v>
      </c>
      <c r="C14">
        <v>314</v>
      </c>
      <c r="D14" s="40">
        <v>5.6712962962962956E-4</v>
      </c>
      <c r="E14">
        <v>37</v>
      </c>
      <c r="F14" s="41">
        <v>0.35139999999999999</v>
      </c>
      <c r="G14" s="41">
        <v>0.18459999999999999</v>
      </c>
      <c r="H14" t="s">
        <v>63</v>
      </c>
    </row>
    <row r="15" spans="1:8" x14ac:dyDescent="0.25">
      <c r="A15" s="56" t="s">
        <v>73</v>
      </c>
      <c r="B15">
        <v>457</v>
      </c>
      <c r="C15">
        <v>235</v>
      </c>
      <c r="D15" s="40">
        <v>8.2175925925925917E-4</v>
      </c>
      <c r="E15">
        <v>84</v>
      </c>
      <c r="F15" s="41">
        <v>0.48809999999999998</v>
      </c>
      <c r="G15" s="41">
        <v>0.21229999999999999</v>
      </c>
      <c r="H15" t="s">
        <v>63</v>
      </c>
    </row>
    <row r="16" spans="1:8" x14ac:dyDescent="0.25">
      <c r="A16" s="56" t="s">
        <v>67</v>
      </c>
      <c r="B16">
        <v>399</v>
      </c>
      <c r="C16">
        <v>301</v>
      </c>
      <c r="D16" s="40">
        <v>5.185185185185185E-3</v>
      </c>
      <c r="E16">
        <v>301</v>
      </c>
      <c r="F16" s="41">
        <v>0.6744</v>
      </c>
      <c r="G16" s="41">
        <v>0.75439999999999996</v>
      </c>
      <c r="H16" t="s">
        <v>63</v>
      </c>
    </row>
    <row r="17" spans="1:8" x14ac:dyDescent="0.25">
      <c r="A17" s="56" t="s">
        <v>72</v>
      </c>
      <c r="B17">
        <v>365</v>
      </c>
      <c r="C17">
        <v>278</v>
      </c>
      <c r="D17" s="40">
        <v>1.4467592592592594E-3</v>
      </c>
      <c r="E17">
        <v>113</v>
      </c>
      <c r="F17" s="41">
        <v>0.50439999999999996</v>
      </c>
      <c r="G17" s="41">
        <v>0.50139999999999996</v>
      </c>
      <c r="H17" t="s">
        <v>63</v>
      </c>
    </row>
    <row r="18" spans="1:8" x14ac:dyDescent="0.25">
      <c r="A18" s="56" t="s">
        <v>129</v>
      </c>
      <c r="B18">
        <v>349</v>
      </c>
      <c r="C18">
        <v>325</v>
      </c>
      <c r="D18" s="40">
        <v>4.0046296296296297E-3</v>
      </c>
      <c r="E18">
        <v>314</v>
      </c>
      <c r="F18" s="41">
        <v>0.90129999999999999</v>
      </c>
      <c r="G18" s="41">
        <v>0.88829999999999998</v>
      </c>
      <c r="H18" t="s">
        <v>63</v>
      </c>
    </row>
    <row r="19" spans="1:8" x14ac:dyDescent="0.25">
      <c r="A19" s="56" t="s">
        <v>79</v>
      </c>
      <c r="B19">
        <v>312</v>
      </c>
      <c r="C19">
        <v>211</v>
      </c>
      <c r="D19" s="40">
        <v>1.0763888888888889E-3</v>
      </c>
      <c r="E19">
        <v>77</v>
      </c>
      <c r="F19" s="41">
        <v>0.80520000000000003</v>
      </c>
      <c r="G19" s="41">
        <v>0.46789999999999998</v>
      </c>
      <c r="H19" t="s">
        <v>63</v>
      </c>
    </row>
    <row r="20" spans="1:8" x14ac:dyDescent="0.25">
      <c r="A20" s="56" t="s">
        <v>75</v>
      </c>
      <c r="B20">
        <v>303</v>
      </c>
      <c r="C20">
        <v>218</v>
      </c>
      <c r="D20" s="40">
        <v>4.3981481481481481E-4</v>
      </c>
      <c r="E20">
        <v>16</v>
      </c>
      <c r="F20" s="41">
        <v>0.8125</v>
      </c>
      <c r="G20" s="41">
        <v>0.2046</v>
      </c>
      <c r="H20" t="s">
        <v>63</v>
      </c>
    </row>
    <row r="21" spans="1:8" x14ac:dyDescent="0.25">
      <c r="A21" s="56" t="s">
        <v>74</v>
      </c>
      <c r="B21">
        <v>301</v>
      </c>
      <c r="C21">
        <v>223</v>
      </c>
      <c r="D21" s="40">
        <v>3.2407407407407406E-4</v>
      </c>
      <c r="E21">
        <v>11</v>
      </c>
      <c r="F21" s="41">
        <v>0.54549999999999998</v>
      </c>
      <c r="G21" s="41">
        <v>0.1628</v>
      </c>
      <c r="H21" t="s">
        <v>63</v>
      </c>
    </row>
    <row r="22" spans="1:8" ht="30" x14ac:dyDescent="0.25">
      <c r="A22" s="56" t="s">
        <v>120</v>
      </c>
      <c r="B22">
        <v>295</v>
      </c>
      <c r="C22">
        <v>269</v>
      </c>
      <c r="D22" s="40">
        <v>3.5995370370370369E-3</v>
      </c>
      <c r="E22">
        <v>259</v>
      </c>
      <c r="F22" s="41">
        <v>0.83399999999999996</v>
      </c>
      <c r="G22" s="41">
        <v>0.81689999999999996</v>
      </c>
      <c r="H22" t="s">
        <v>63</v>
      </c>
    </row>
    <row r="23" spans="1:8" x14ac:dyDescent="0.25">
      <c r="A23" s="56" t="s">
        <v>81</v>
      </c>
      <c r="B23">
        <v>289</v>
      </c>
      <c r="C23">
        <v>242</v>
      </c>
      <c r="D23" s="40">
        <v>1.1805555555555556E-3</v>
      </c>
      <c r="E23">
        <v>21</v>
      </c>
      <c r="F23" s="41">
        <v>0.66669999999999996</v>
      </c>
      <c r="G23" s="41">
        <v>0.31830000000000003</v>
      </c>
      <c r="H23" t="s">
        <v>63</v>
      </c>
    </row>
    <row r="24" spans="1:8" x14ac:dyDescent="0.25">
      <c r="A24" s="56" t="s">
        <v>68</v>
      </c>
      <c r="B24">
        <v>252</v>
      </c>
      <c r="C24">
        <v>222</v>
      </c>
      <c r="D24" s="40">
        <v>1.0185185185185186E-3</v>
      </c>
      <c r="E24">
        <v>175</v>
      </c>
      <c r="F24" s="41">
        <v>0.78290000000000004</v>
      </c>
      <c r="G24" s="41">
        <v>0.70240000000000002</v>
      </c>
      <c r="H24" t="s">
        <v>63</v>
      </c>
    </row>
    <row r="25" spans="1:8" x14ac:dyDescent="0.25">
      <c r="A25" s="56" t="s">
        <v>127</v>
      </c>
      <c r="B25">
        <v>229</v>
      </c>
      <c r="C25">
        <v>206</v>
      </c>
      <c r="D25" s="40">
        <v>2.8819444444444444E-3</v>
      </c>
      <c r="E25">
        <v>193</v>
      </c>
      <c r="F25" s="41">
        <v>0.86009999999999998</v>
      </c>
      <c r="G25" s="41">
        <v>0.81659999999999999</v>
      </c>
      <c r="H25" t="s">
        <v>63</v>
      </c>
    </row>
    <row r="26" spans="1:8" x14ac:dyDescent="0.25">
      <c r="A26" s="56" t="s">
        <v>89</v>
      </c>
      <c r="B26">
        <v>222</v>
      </c>
      <c r="C26">
        <v>181</v>
      </c>
      <c r="D26" s="40">
        <v>1.2731481481481483E-3</v>
      </c>
      <c r="E26">
        <v>93</v>
      </c>
      <c r="F26" s="41">
        <v>0.59140000000000004</v>
      </c>
      <c r="G26" s="41">
        <v>0.45950000000000002</v>
      </c>
      <c r="H26" t="s">
        <v>63</v>
      </c>
    </row>
    <row r="27" spans="1:8" x14ac:dyDescent="0.25">
      <c r="A27" s="56" t="s">
        <v>124</v>
      </c>
      <c r="B27">
        <v>192</v>
      </c>
      <c r="C27">
        <v>175</v>
      </c>
      <c r="D27" s="40">
        <v>1.4120370370370369E-3</v>
      </c>
      <c r="E27">
        <v>158</v>
      </c>
      <c r="F27" s="41">
        <v>0.89870000000000005</v>
      </c>
      <c r="G27" s="41">
        <v>0.82289999999999996</v>
      </c>
      <c r="H27" t="s">
        <v>63</v>
      </c>
    </row>
    <row r="28" spans="1:8" x14ac:dyDescent="0.25">
      <c r="A28" s="56" t="s">
        <v>97</v>
      </c>
      <c r="B28">
        <v>174</v>
      </c>
      <c r="C28">
        <v>160</v>
      </c>
      <c r="D28" s="40">
        <v>2.0601851851851853E-3</v>
      </c>
      <c r="E28">
        <v>150</v>
      </c>
      <c r="F28" s="41">
        <v>0.9</v>
      </c>
      <c r="G28" s="41">
        <v>0.85060000000000002</v>
      </c>
      <c r="H28" t="s">
        <v>63</v>
      </c>
    </row>
    <row r="29" spans="1:8" x14ac:dyDescent="0.25">
      <c r="A29" s="56" t="s">
        <v>77</v>
      </c>
      <c r="B29">
        <v>159</v>
      </c>
      <c r="C29">
        <v>140</v>
      </c>
      <c r="D29" s="40">
        <v>9.9537037037037042E-4</v>
      </c>
      <c r="E29">
        <v>20</v>
      </c>
      <c r="F29" s="41">
        <v>0.8</v>
      </c>
      <c r="G29" s="41">
        <v>0.44650000000000001</v>
      </c>
      <c r="H29" t="s">
        <v>63</v>
      </c>
    </row>
    <row r="30" spans="1:8" x14ac:dyDescent="0.25">
      <c r="A30" s="56" t="s">
        <v>95</v>
      </c>
      <c r="B30">
        <v>158</v>
      </c>
      <c r="C30">
        <v>136</v>
      </c>
      <c r="D30" s="40">
        <v>1.4699074074074074E-3</v>
      </c>
      <c r="E30">
        <v>78</v>
      </c>
      <c r="F30" s="41">
        <v>0.78210000000000002</v>
      </c>
      <c r="G30" s="41">
        <v>0.65190000000000003</v>
      </c>
      <c r="H30" t="s">
        <v>63</v>
      </c>
    </row>
    <row r="31" spans="1:8" x14ac:dyDescent="0.25">
      <c r="A31" s="56" t="s">
        <v>94</v>
      </c>
      <c r="B31">
        <v>139</v>
      </c>
      <c r="C31">
        <v>120</v>
      </c>
      <c r="D31" s="40">
        <v>1.3541666666666667E-3</v>
      </c>
      <c r="E31">
        <v>83</v>
      </c>
      <c r="F31" s="41">
        <v>0.72289999999999999</v>
      </c>
      <c r="G31" s="41">
        <v>0.56830000000000003</v>
      </c>
      <c r="H31" t="s">
        <v>63</v>
      </c>
    </row>
    <row r="32" spans="1:8" x14ac:dyDescent="0.25">
      <c r="A32" s="56" t="s">
        <v>87</v>
      </c>
      <c r="B32">
        <v>131</v>
      </c>
      <c r="C32">
        <v>106</v>
      </c>
      <c r="D32" s="40">
        <v>9.2592592592592585E-4</v>
      </c>
      <c r="E32">
        <v>12</v>
      </c>
      <c r="F32" s="41">
        <v>0.66669999999999996</v>
      </c>
      <c r="G32" s="41">
        <v>0.29010000000000002</v>
      </c>
      <c r="H32" t="s">
        <v>63</v>
      </c>
    </row>
    <row r="33" spans="1:8" x14ac:dyDescent="0.25">
      <c r="A33" s="56" t="s">
        <v>356</v>
      </c>
      <c r="B33">
        <v>122</v>
      </c>
      <c r="C33">
        <v>75</v>
      </c>
      <c r="D33" s="40">
        <v>1.1111111111111111E-3</v>
      </c>
      <c r="E33">
        <v>62</v>
      </c>
      <c r="F33" s="41">
        <v>0.7581</v>
      </c>
      <c r="G33" s="41">
        <v>0.48359999999999997</v>
      </c>
      <c r="H33" t="s">
        <v>63</v>
      </c>
    </row>
    <row r="34" spans="1:8" x14ac:dyDescent="0.25">
      <c r="A34" s="56" t="s">
        <v>88</v>
      </c>
      <c r="B34">
        <v>122</v>
      </c>
      <c r="C34">
        <v>114</v>
      </c>
      <c r="D34" s="40">
        <v>1.5856481481481479E-3</v>
      </c>
      <c r="E34">
        <v>27</v>
      </c>
      <c r="F34" s="41">
        <v>0.74070000000000003</v>
      </c>
      <c r="G34" s="41">
        <v>0.64749999999999996</v>
      </c>
      <c r="H34" t="s">
        <v>63</v>
      </c>
    </row>
    <row r="35" spans="1:8" x14ac:dyDescent="0.25">
      <c r="A35" s="56" t="s">
        <v>76</v>
      </c>
      <c r="B35">
        <v>121</v>
      </c>
      <c r="C35">
        <v>111</v>
      </c>
      <c r="D35" s="40">
        <v>1.4351851851851854E-3</v>
      </c>
      <c r="E35">
        <v>15</v>
      </c>
      <c r="F35" s="41">
        <v>0.66669999999999996</v>
      </c>
      <c r="G35" s="41">
        <v>0.41320000000000001</v>
      </c>
      <c r="H35" t="s">
        <v>63</v>
      </c>
    </row>
    <row r="36" spans="1:8" x14ac:dyDescent="0.25">
      <c r="A36" s="56" t="s">
        <v>96</v>
      </c>
      <c r="B36">
        <v>120</v>
      </c>
      <c r="C36">
        <v>67</v>
      </c>
      <c r="D36" s="40">
        <v>5.6712962962962956E-4</v>
      </c>
      <c r="E36">
        <v>11</v>
      </c>
      <c r="F36" s="41">
        <v>0.54549999999999998</v>
      </c>
      <c r="G36" s="41">
        <v>0.17499999999999999</v>
      </c>
      <c r="H36" t="s">
        <v>63</v>
      </c>
    </row>
    <row r="37" spans="1:8" x14ac:dyDescent="0.25">
      <c r="A37" s="56" t="s">
        <v>357</v>
      </c>
      <c r="B37">
        <v>120</v>
      </c>
      <c r="C37">
        <v>120</v>
      </c>
      <c r="D37" s="40">
        <v>0</v>
      </c>
      <c r="E37">
        <v>120</v>
      </c>
      <c r="F37" s="41">
        <v>1</v>
      </c>
      <c r="G37" s="41">
        <v>1</v>
      </c>
      <c r="H37" t="s">
        <v>63</v>
      </c>
    </row>
    <row r="38" spans="1:8" x14ac:dyDescent="0.25">
      <c r="A38" s="56" t="s">
        <v>163</v>
      </c>
      <c r="B38">
        <v>109</v>
      </c>
      <c r="C38">
        <v>95</v>
      </c>
      <c r="D38" s="40">
        <v>2.1990740740740742E-3</v>
      </c>
      <c r="E38">
        <v>87</v>
      </c>
      <c r="F38" s="41">
        <v>0.80459999999999998</v>
      </c>
      <c r="G38" s="41">
        <v>0.75229999999999997</v>
      </c>
      <c r="H38" t="s">
        <v>63</v>
      </c>
    </row>
    <row r="39" spans="1:8" x14ac:dyDescent="0.25">
      <c r="A39" s="56" t="s">
        <v>84</v>
      </c>
      <c r="B39">
        <v>95</v>
      </c>
      <c r="C39">
        <v>77</v>
      </c>
      <c r="D39" s="40">
        <v>1.7592592592592592E-3</v>
      </c>
      <c r="E39">
        <v>57</v>
      </c>
      <c r="F39" s="41">
        <v>0.8246</v>
      </c>
      <c r="G39" s="41">
        <v>0.6</v>
      </c>
      <c r="H39" t="s">
        <v>63</v>
      </c>
    </row>
    <row r="40" spans="1:8" x14ac:dyDescent="0.25">
      <c r="A40" s="56" t="s">
        <v>125</v>
      </c>
      <c r="B40">
        <v>92</v>
      </c>
      <c r="C40">
        <v>77</v>
      </c>
      <c r="D40" s="40">
        <v>2.199074074074074E-4</v>
      </c>
      <c r="E40">
        <v>4</v>
      </c>
      <c r="F40" s="41">
        <v>0.5</v>
      </c>
      <c r="G40" s="41">
        <v>3.2599999999999997E-2</v>
      </c>
      <c r="H40" t="s">
        <v>63</v>
      </c>
    </row>
    <row r="41" spans="1:8" x14ac:dyDescent="0.25">
      <c r="A41" s="56" t="s">
        <v>83</v>
      </c>
      <c r="B41">
        <v>85</v>
      </c>
      <c r="C41">
        <v>69</v>
      </c>
      <c r="D41" s="40">
        <v>9.7222222222222209E-4</v>
      </c>
      <c r="E41">
        <v>50</v>
      </c>
      <c r="F41" s="41">
        <v>0.57999999999999996</v>
      </c>
      <c r="G41" s="41">
        <v>0.47060000000000002</v>
      </c>
      <c r="H41" t="s">
        <v>63</v>
      </c>
    </row>
    <row r="42" spans="1:8" x14ac:dyDescent="0.25">
      <c r="A42" s="56" t="s">
        <v>130</v>
      </c>
      <c r="B42">
        <v>78</v>
      </c>
      <c r="C42">
        <v>67</v>
      </c>
      <c r="D42" s="40">
        <v>7.8703703703703705E-4</v>
      </c>
      <c r="E42">
        <v>36</v>
      </c>
      <c r="F42" s="41">
        <v>0.80559999999999998</v>
      </c>
      <c r="G42" s="41">
        <v>0.5</v>
      </c>
      <c r="H42" t="s">
        <v>63</v>
      </c>
    </row>
    <row r="43" spans="1:8" x14ac:dyDescent="0.25">
      <c r="A43" s="56" t="s">
        <v>85</v>
      </c>
      <c r="B43">
        <v>74</v>
      </c>
      <c r="C43">
        <v>64</v>
      </c>
      <c r="D43" s="40">
        <v>1.8865740740740742E-3</v>
      </c>
      <c r="E43">
        <v>32</v>
      </c>
      <c r="F43" s="41">
        <v>0.84379999999999999</v>
      </c>
      <c r="G43" s="41">
        <v>0.59460000000000002</v>
      </c>
      <c r="H43" t="s">
        <v>63</v>
      </c>
    </row>
    <row r="44" spans="1:8" x14ac:dyDescent="0.25">
      <c r="A44" s="56" t="s">
        <v>358</v>
      </c>
      <c r="B44">
        <v>73</v>
      </c>
      <c r="C44">
        <v>39</v>
      </c>
      <c r="D44" s="40">
        <v>1.8518518518518517E-3</v>
      </c>
      <c r="E44">
        <v>2</v>
      </c>
      <c r="F44" s="41">
        <v>1</v>
      </c>
      <c r="G44" s="41">
        <v>0.21920000000000001</v>
      </c>
      <c r="H44" t="s">
        <v>63</v>
      </c>
    </row>
    <row r="45" spans="1:8" ht="30" x14ac:dyDescent="0.25">
      <c r="A45" s="56" t="s">
        <v>283</v>
      </c>
      <c r="B45">
        <v>67</v>
      </c>
      <c r="C45">
        <v>57</v>
      </c>
      <c r="D45" s="40">
        <v>1.1226851851851851E-3</v>
      </c>
      <c r="E45">
        <v>45</v>
      </c>
      <c r="F45" s="41">
        <v>0.66669999999999996</v>
      </c>
      <c r="G45" s="41">
        <v>0.49249999999999999</v>
      </c>
      <c r="H45" t="s">
        <v>63</v>
      </c>
    </row>
    <row r="46" spans="1:8" ht="30" x14ac:dyDescent="0.25">
      <c r="A46" s="56" t="s">
        <v>211</v>
      </c>
      <c r="B46">
        <v>66</v>
      </c>
      <c r="C46">
        <v>51</v>
      </c>
      <c r="D46" s="40">
        <v>1.1689814814814816E-3</v>
      </c>
      <c r="E46">
        <v>15</v>
      </c>
      <c r="F46" s="41">
        <v>0.4</v>
      </c>
      <c r="G46" s="41">
        <v>0.2576</v>
      </c>
      <c r="H46" t="s">
        <v>63</v>
      </c>
    </row>
    <row r="47" spans="1:8" ht="30" x14ac:dyDescent="0.25">
      <c r="A47" s="56" t="s">
        <v>155</v>
      </c>
      <c r="B47">
        <v>63</v>
      </c>
      <c r="C47">
        <v>53</v>
      </c>
      <c r="D47" s="40">
        <v>1.3310185185185185E-3</v>
      </c>
      <c r="E47">
        <v>0</v>
      </c>
      <c r="F47" s="41">
        <v>0</v>
      </c>
      <c r="G47" s="41">
        <v>0.1111</v>
      </c>
      <c r="H47" t="s">
        <v>63</v>
      </c>
    </row>
    <row r="48" spans="1:8" x14ac:dyDescent="0.25">
      <c r="A48" s="56" t="s">
        <v>91</v>
      </c>
      <c r="B48">
        <v>62</v>
      </c>
      <c r="C48">
        <v>58</v>
      </c>
      <c r="D48" s="40">
        <v>3.8194444444444446E-4</v>
      </c>
      <c r="E48">
        <v>2</v>
      </c>
      <c r="F48" s="41">
        <v>0.5</v>
      </c>
      <c r="G48" s="41">
        <v>0.2581</v>
      </c>
      <c r="H48" t="s">
        <v>63</v>
      </c>
    </row>
    <row r="49" spans="1:8" x14ac:dyDescent="0.25">
      <c r="A49" s="56" t="s">
        <v>92</v>
      </c>
      <c r="B49">
        <v>59</v>
      </c>
      <c r="C49">
        <v>14</v>
      </c>
      <c r="D49" s="40">
        <v>1.0185185185185186E-3</v>
      </c>
      <c r="E49">
        <v>4</v>
      </c>
      <c r="F49" s="41">
        <v>0.25</v>
      </c>
      <c r="G49" s="41">
        <v>0.1017</v>
      </c>
      <c r="H49" t="s">
        <v>63</v>
      </c>
    </row>
    <row r="50" spans="1:8" x14ac:dyDescent="0.25">
      <c r="A50" s="56" t="s">
        <v>144</v>
      </c>
      <c r="B50">
        <v>57</v>
      </c>
      <c r="C50">
        <v>51</v>
      </c>
      <c r="D50" s="40">
        <v>1.8402777777777777E-3</v>
      </c>
      <c r="E50">
        <v>38</v>
      </c>
      <c r="F50" s="41">
        <v>0.84209999999999996</v>
      </c>
      <c r="G50" s="41">
        <v>0.68420000000000003</v>
      </c>
      <c r="H50" t="s">
        <v>63</v>
      </c>
    </row>
    <row r="51" spans="1:8" x14ac:dyDescent="0.25">
      <c r="A51" s="56" t="s">
        <v>80</v>
      </c>
      <c r="B51">
        <v>55</v>
      </c>
      <c r="C51">
        <v>47</v>
      </c>
      <c r="D51" s="40">
        <v>1.1574074074074073E-3</v>
      </c>
      <c r="E51">
        <v>1</v>
      </c>
      <c r="F51" s="41">
        <v>1</v>
      </c>
      <c r="G51" s="41">
        <v>0.2545</v>
      </c>
      <c r="H51" t="s">
        <v>63</v>
      </c>
    </row>
    <row r="52" spans="1:8" x14ac:dyDescent="0.25">
      <c r="A52" s="56" t="s">
        <v>136</v>
      </c>
      <c r="B52">
        <v>50</v>
      </c>
      <c r="C52">
        <v>45</v>
      </c>
      <c r="D52" s="40">
        <v>6.3657407407407402E-4</v>
      </c>
      <c r="E52">
        <v>3</v>
      </c>
      <c r="F52" s="41">
        <v>0.66669999999999996</v>
      </c>
      <c r="G52" s="41">
        <v>0.4</v>
      </c>
      <c r="H52" t="s">
        <v>63</v>
      </c>
    </row>
    <row r="53" spans="1:8" x14ac:dyDescent="0.25">
      <c r="A53" s="56" t="s">
        <v>131</v>
      </c>
      <c r="B53">
        <v>48</v>
      </c>
      <c r="C53">
        <v>38</v>
      </c>
      <c r="D53" s="40">
        <v>5.4398148148148144E-4</v>
      </c>
      <c r="E53">
        <v>15</v>
      </c>
      <c r="F53" s="41">
        <v>0.5333</v>
      </c>
      <c r="G53" s="41">
        <v>0.33329999999999999</v>
      </c>
      <c r="H53" t="s">
        <v>63</v>
      </c>
    </row>
    <row r="54" spans="1:8" x14ac:dyDescent="0.25">
      <c r="A54" s="56" t="s">
        <v>195</v>
      </c>
      <c r="B54">
        <v>47</v>
      </c>
      <c r="C54">
        <v>38</v>
      </c>
      <c r="D54" s="40">
        <v>1.3888888888888889E-3</v>
      </c>
      <c r="E54">
        <v>34</v>
      </c>
      <c r="F54" s="41">
        <v>0.32350000000000001</v>
      </c>
      <c r="G54" s="41">
        <v>0.34039999999999998</v>
      </c>
      <c r="H54" t="s">
        <v>63</v>
      </c>
    </row>
    <row r="55" spans="1:8" x14ac:dyDescent="0.25">
      <c r="A55" s="56" t="s">
        <v>359</v>
      </c>
      <c r="B55">
        <v>47</v>
      </c>
      <c r="C55">
        <v>26</v>
      </c>
      <c r="D55" s="40">
        <v>4.8611111111111104E-4</v>
      </c>
      <c r="E55">
        <v>12</v>
      </c>
      <c r="F55" s="41">
        <v>0.41670000000000001</v>
      </c>
      <c r="G55" s="41">
        <v>0.27660000000000001</v>
      </c>
      <c r="H55" t="s">
        <v>63</v>
      </c>
    </row>
    <row r="56" spans="1:8" x14ac:dyDescent="0.25">
      <c r="A56" s="56" t="s">
        <v>134</v>
      </c>
      <c r="B56">
        <v>46</v>
      </c>
      <c r="C56">
        <v>26</v>
      </c>
      <c r="D56" s="40">
        <v>1.2847222222222223E-3</v>
      </c>
      <c r="E56">
        <v>1</v>
      </c>
      <c r="F56" s="41">
        <v>1</v>
      </c>
      <c r="G56" s="41">
        <v>0.3261</v>
      </c>
      <c r="H56" t="s">
        <v>63</v>
      </c>
    </row>
    <row r="57" spans="1:8" ht="30" x14ac:dyDescent="0.25">
      <c r="A57" s="56" t="s">
        <v>360</v>
      </c>
      <c r="B57">
        <v>45</v>
      </c>
      <c r="C57">
        <v>42</v>
      </c>
      <c r="D57" s="40">
        <v>4.5138888888888892E-4</v>
      </c>
      <c r="E57">
        <v>2</v>
      </c>
      <c r="F57" s="41">
        <v>0</v>
      </c>
      <c r="G57" s="41">
        <v>0.2</v>
      </c>
      <c r="H57" t="s">
        <v>63</v>
      </c>
    </row>
    <row r="58" spans="1:8" x14ac:dyDescent="0.25">
      <c r="A58" s="56" t="s">
        <v>157</v>
      </c>
      <c r="B58">
        <v>44</v>
      </c>
      <c r="C58">
        <v>38</v>
      </c>
      <c r="D58" s="40">
        <v>1.5624999999999999E-3</v>
      </c>
      <c r="E58">
        <v>25</v>
      </c>
      <c r="F58" s="41">
        <v>0.72</v>
      </c>
      <c r="G58" s="41">
        <v>0.59089999999999998</v>
      </c>
      <c r="H58" t="s">
        <v>63</v>
      </c>
    </row>
    <row r="59" spans="1:8" x14ac:dyDescent="0.25">
      <c r="A59" s="56" t="s">
        <v>133</v>
      </c>
      <c r="B59">
        <v>41</v>
      </c>
      <c r="C59">
        <v>14</v>
      </c>
      <c r="D59" s="40">
        <v>8.3333333333333339E-4</v>
      </c>
      <c r="E59">
        <v>0</v>
      </c>
      <c r="F59" s="41">
        <v>0</v>
      </c>
      <c r="G59" s="41">
        <v>0</v>
      </c>
      <c r="H59" t="s">
        <v>63</v>
      </c>
    </row>
    <row r="60" spans="1:8" x14ac:dyDescent="0.25">
      <c r="A60" s="56" t="s">
        <v>137</v>
      </c>
      <c r="B60">
        <v>40</v>
      </c>
      <c r="C60">
        <v>32</v>
      </c>
      <c r="D60" s="40">
        <v>3.8194444444444446E-4</v>
      </c>
      <c r="E60">
        <v>10</v>
      </c>
      <c r="F60" s="41">
        <v>0.4</v>
      </c>
      <c r="G60" s="41">
        <v>0.32500000000000001</v>
      </c>
      <c r="H60" t="s">
        <v>63</v>
      </c>
    </row>
    <row r="61" spans="1:8" x14ac:dyDescent="0.25">
      <c r="A61" s="56" t="s">
        <v>361</v>
      </c>
      <c r="B61">
        <v>40</v>
      </c>
      <c r="C61">
        <v>12</v>
      </c>
      <c r="D61" s="40">
        <v>1.0648148148148147E-3</v>
      </c>
      <c r="E61">
        <v>2</v>
      </c>
      <c r="F61" s="41">
        <v>0.5</v>
      </c>
      <c r="G61" s="41">
        <v>7.4999999999999997E-2</v>
      </c>
      <c r="H61" t="s">
        <v>63</v>
      </c>
    </row>
    <row r="62" spans="1:8" x14ac:dyDescent="0.25">
      <c r="A62" s="56" t="s">
        <v>160</v>
      </c>
      <c r="B62">
        <v>38</v>
      </c>
      <c r="C62">
        <v>30</v>
      </c>
      <c r="D62" s="40">
        <v>9.2592592592592585E-4</v>
      </c>
      <c r="E62">
        <v>4</v>
      </c>
      <c r="F62" s="41">
        <v>0.75</v>
      </c>
      <c r="G62" s="41">
        <v>0.31580000000000003</v>
      </c>
      <c r="H62" t="s">
        <v>63</v>
      </c>
    </row>
    <row r="63" spans="1:8" x14ac:dyDescent="0.25">
      <c r="A63" s="56" t="s">
        <v>98</v>
      </c>
      <c r="B63">
        <v>38</v>
      </c>
      <c r="C63">
        <v>34</v>
      </c>
      <c r="D63" s="40">
        <v>2.199074074074074E-4</v>
      </c>
      <c r="E63">
        <v>0</v>
      </c>
      <c r="F63" s="41">
        <v>0</v>
      </c>
      <c r="G63" s="41">
        <v>0.13159999999999999</v>
      </c>
      <c r="H63" t="s">
        <v>63</v>
      </c>
    </row>
    <row r="64" spans="1:8" x14ac:dyDescent="0.25">
      <c r="A64" s="56" t="s">
        <v>141</v>
      </c>
      <c r="B64">
        <v>35</v>
      </c>
      <c r="C64">
        <v>31</v>
      </c>
      <c r="D64" s="40">
        <v>7.0601851851851847E-4</v>
      </c>
      <c r="E64">
        <v>19</v>
      </c>
      <c r="F64" s="41">
        <v>0.63160000000000005</v>
      </c>
      <c r="G64" s="41">
        <v>0.51429999999999998</v>
      </c>
      <c r="H64" t="s">
        <v>63</v>
      </c>
    </row>
    <row r="65" spans="1:8" x14ac:dyDescent="0.25">
      <c r="A65" s="56" t="s">
        <v>362</v>
      </c>
      <c r="B65">
        <v>34</v>
      </c>
      <c r="C65">
        <v>17</v>
      </c>
      <c r="D65" s="40">
        <v>6.3657407407407402E-4</v>
      </c>
      <c r="E65">
        <v>0</v>
      </c>
      <c r="F65" s="41">
        <v>0</v>
      </c>
      <c r="G65" s="41">
        <v>0.14710000000000001</v>
      </c>
      <c r="H65" t="s">
        <v>63</v>
      </c>
    </row>
    <row r="66" spans="1:8" x14ac:dyDescent="0.25">
      <c r="A66" s="56" t="s">
        <v>135</v>
      </c>
      <c r="B66">
        <v>34</v>
      </c>
      <c r="C66">
        <v>30</v>
      </c>
      <c r="D66" s="40">
        <v>6.134259259259259E-4</v>
      </c>
      <c r="E66">
        <v>16</v>
      </c>
      <c r="F66" s="41">
        <v>0.875</v>
      </c>
      <c r="G66" s="41">
        <v>0.61760000000000004</v>
      </c>
      <c r="H66" t="s">
        <v>63</v>
      </c>
    </row>
    <row r="67" spans="1:8" x14ac:dyDescent="0.25">
      <c r="A67" s="56" t="s">
        <v>99</v>
      </c>
      <c r="B67">
        <v>34</v>
      </c>
      <c r="C67">
        <v>24</v>
      </c>
      <c r="D67" s="40">
        <v>1.1111111111111111E-3</v>
      </c>
      <c r="E67">
        <v>2</v>
      </c>
      <c r="F67" s="41">
        <v>0</v>
      </c>
      <c r="G67" s="41">
        <v>0.14710000000000001</v>
      </c>
      <c r="H67" t="s">
        <v>63</v>
      </c>
    </row>
    <row r="68" spans="1:8" x14ac:dyDescent="0.25">
      <c r="A68" s="56" t="s">
        <v>152</v>
      </c>
      <c r="B68">
        <v>34</v>
      </c>
      <c r="C68">
        <v>28</v>
      </c>
      <c r="D68" s="40">
        <v>2.4305555555555552E-4</v>
      </c>
      <c r="E68">
        <v>2</v>
      </c>
      <c r="F68" s="41">
        <v>0.5</v>
      </c>
      <c r="G68" s="41">
        <v>0.1176</v>
      </c>
      <c r="H68" t="s">
        <v>63</v>
      </c>
    </row>
    <row r="69" spans="1:8" ht="45" x14ac:dyDescent="0.25">
      <c r="A69" s="56" t="s">
        <v>363</v>
      </c>
      <c r="B69">
        <v>34</v>
      </c>
      <c r="C69">
        <v>30</v>
      </c>
      <c r="D69" s="40">
        <v>6.018518518518519E-4</v>
      </c>
      <c r="E69">
        <v>1</v>
      </c>
      <c r="F69" s="41">
        <v>0</v>
      </c>
      <c r="G69" s="41">
        <v>0.23530000000000001</v>
      </c>
      <c r="H69" t="s">
        <v>63</v>
      </c>
    </row>
    <row r="70" spans="1:8" x14ac:dyDescent="0.25">
      <c r="A70" s="56" t="s">
        <v>100</v>
      </c>
      <c r="B70">
        <v>34</v>
      </c>
      <c r="C70">
        <v>31</v>
      </c>
      <c r="D70" s="40">
        <v>6.018518518518519E-4</v>
      </c>
      <c r="E70">
        <v>26</v>
      </c>
      <c r="F70" s="41">
        <v>0.88460000000000005</v>
      </c>
      <c r="G70" s="41">
        <v>0.82350000000000001</v>
      </c>
      <c r="H70" t="s">
        <v>63</v>
      </c>
    </row>
    <row r="71" spans="1:8" x14ac:dyDescent="0.25">
      <c r="A71" s="56" t="s">
        <v>194</v>
      </c>
      <c r="B71">
        <v>34</v>
      </c>
      <c r="C71">
        <v>31</v>
      </c>
      <c r="D71" s="40">
        <v>2.1643518518518518E-3</v>
      </c>
      <c r="E71">
        <v>13</v>
      </c>
      <c r="F71" s="41">
        <v>1</v>
      </c>
      <c r="G71" s="41">
        <v>0.58819999999999995</v>
      </c>
      <c r="H71" t="s">
        <v>63</v>
      </c>
    </row>
    <row r="72" spans="1:8" x14ac:dyDescent="0.25">
      <c r="A72" s="56" t="s">
        <v>165</v>
      </c>
      <c r="B72">
        <v>34</v>
      </c>
      <c r="C72">
        <v>30</v>
      </c>
      <c r="D72" s="40">
        <v>7.5231481481481471E-4</v>
      </c>
      <c r="E72">
        <v>27</v>
      </c>
      <c r="F72" s="41">
        <v>0.74070000000000003</v>
      </c>
      <c r="G72" s="41">
        <v>0.70589999999999997</v>
      </c>
      <c r="H72" t="s">
        <v>63</v>
      </c>
    </row>
    <row r="73" spans="1:8" x14ac:dyDescent="0.25">
      <c r="A73" s="56" t="s">
        <v>364</v>
      </c>
      <c r="B73">
        <v>32</v>
      </c>
      <c r="C73">
        <v>17</v>
      </c>
      <c r="D73" s="40">
        <v>1.3657407407407409E-3</v>
      </c>
      <c r="E73">
        <v>8</v>
      </c>
      <c r="F73" s="41">
        <v>0.375</v>
      </c>
      <c r="G73" s="41">
        <v>0.3125</v>
      </c>
      <c r="H73" t="s">
        <v>63</v>
      </c>
    </row>
    <row r="74" spans="1:8" x14ac:dyDescent="0.25">
      <c r="A74" s="56" t="s">
        <v>365</v>
      </c>
      <c r="B74">
        <v>32</v>
      </c>
      <c r="C74">
        <v>23</v>
      </c>
      <c r="D74" s="40">
        <v>3.7615740740740739E-3</v>
      </c>
      <c r="E74">
        <v>23</v>
      </c>
      <c r="F74" s="41">
        <v>0.73909999999999998</v>
      </c>
      <c r="G74" s="41">
        <v>0.71879999999999999</v>
      </c>
      <c r="H74" t="s">
        <v>63</v>
      </c>
    </row>
    <row r="75" spans="1:8" x14ac:dyDescent="0.25">
      <c r="A75" s="56" t="s">
        <v>154</v>
      </c>
      <c r="B75">
        <v>31</v>
      </c>
      <c r="C75">
        <v>25</v>
      </c>
      <c r="D75" s="40">
        <v>3.7037037037037035E-4</v>
      </c>
      <c r="E75">
        <v>2</v>
      </c>
      <c r="F75" s="41">
        <v>1</v>
      </c>
      <c r="G75" s="41">
        <v>0.2258</v>
      </c>
      <c r="H75" t="s">
        <v>63</v>
      </c>
    </row>
    <row r="76" spans="1:8" x14ac:dyDescent="0.25">
      <c r="A76" s="56" t="s">
        <v>171</v>
      </c>
      <c r="B76">
        <v>30</v>
      </c>
      <c r="C76">
        <v>27</v>
      </c>
      <c r="D76" s="40">
        <v>4.2824074074074075E-4</v>
      </c>
      <c r="E76">
        <v>13</v>
      </c>
      <c r="F76" s="41">
        <v>0.61539999999999995</v>
      </c>
      <c r="G76" s="41">
        <v>0.5333</v>
      </c>
      <c r="H76" t="s">
        <v>63</v>
      </c>
    </row>
    <row r="77" spans="1:8" x14ac:dyDescent="0.25">
      <c r="A77" s="56" t="s">
        <v>197</v>
      </c>
      <c r="B77">
        <v>30</v>
      </c>
      <c r="C77">
        <v>26</v>
      </c>
      <c r="D77" s="40">
        <v>8.2175925925925917E-4</v>
      </c>
      <c r="E77">
        <v>15</v>
      </c>
      <c r="F77" s="41">
        <v>0.6</v>
      </c>
      <c r="G77" s="41">
        <v>0.5</v>
      </c>
      <c r="H77" t="s">
        <v>63</v>
      </c>
    </row>
    <row r="78" spans="1:8" x14ac:dyDescent="0.25">
      <c r="A78" s="56" t="s">
        <v>146</v>
      </c>
      <c r="B78">
        <v>30</v>
      </c>
      <c r="C78">
        <v>27</v>
      </c>
      <c r="D78" s="40">
        <v>1.1342592592592591E-3</v>
      </c>
      <c r="E78">
        <v>17</v>
      </c>
      <c r="F78" s="41">
        <v>0.82350000000000001</v>
      </c>
      <c r="G78" s="41">
        <v>0.6</v>
      </c>
      <c r="H78" t="s">
        <v>63</v>
      </c>
    </row>
    <row r="79" spans="1:8" ht="30" x14ac:dyDescent="0.25">
      <c r="A79" s="56" t="s">
        <v>122</v>
      </c>
      <c r="B79">
        <v>30</v>
      </c>
      <c r="C79">
        <v>27</v>
      </c>
      <c r="D79" s="40">
        <v>1.3310185185185185E-3</v>
      </c>
      <c r="E79">
        <v>16</v>
      </c>
      <c r="F79" s="41">
        <v>0.8125</v>
      </c>
      <c r="G79" s="41">
        <v>0.5</v>
      </c>
      <c r="H79" t="s">
        <v>63</v>
      </c>
    </row>
    <row r="80" spans="1:8" x14ac:dyDescent="0.25">
      <c r="A80" s="56" t="s">
        <v>366</v>
      </c>
      <c r="B80">
        <v>29</v>
      </c>
      <c r="C80">
        <v>10</v>
      </c>
      <c r="D80" s="40">
        <v>3.6805555555555554E-3</v>
      </c>
      <c r="E80">
        <v>3</v>
      </c>
      <c r="F80" s="41">
        <v>0</v>
      </c>
      <c r="G80" s="41">
        <v>0.1724</v>
      </c>
      <c r="H80" t="s">
        <v>63</v>
      </c>
    </row>
    <row r="81" spans="1:8" x14ac:dyDescent="0.25">
      <c r="A81" s="56" t="s">
        <v>231</v>
      </c>
      <c r="B81">
        <v>29</v>
      </c>
      <c r="C81">
        <v>26</v>
      </c>
      <c r="D81" s="40">
        <v>2.0833333333333335E-4</v>
      </c>
      <c r="E81">
        <v>16</v>
      </c>
      <c r="F81" s="41">
        <v>0.9375</v>
      </c>
      <c r="G81" s="41">
        <v>0.62070000000000003</v>
      </c>
      <c r="H81" t="s">
        <v>63</v>
      </c>
    </row>
    <row r="82" spans="1:8" x14ac:dyDescent="0.25">
      <c r="A82" s="56" t="s">
        <v>240</v>
      </c>
      <c r="B82">
        <v>28</v>
      </c>
      <c r="C82">
        <v>15</v>
      </c>
      <c r="D82" s="40">
        <v>8.9120370370370362E-4</v>
      </c>
      <c r="E82">
        <v>0</v>
      </c>
      <c r="F82" s="41">
        <v>0</v>
      </c>
      <c r="G82" s="41">
        <v>3.5700000000000003E-2</v>
      </c>
      <c r="H82" t="s">
        <v>63</v>
      </c>
    </row>
    <row r="83" spans="1:8" x14ac:dyDescent="0.25">
      <c r="A83" s="56" t="s">
        <v>159</v>
      </c>
      <c r="B83">
        <v>27</v>
      </c>
      <c r="C83">
        <v>23</v>
      </c>
      <c r="D83" s="40">
        <v>4.2245370370370371E-3</v>
      </c>
      <c r="E83">
        <v>22</v>
      </c>
      <c r="F83" s="41">
        <v>0.77270000000000005</v>
      </c>
      <c r="G83" s="41">
        <v>0.77780000000000005</v>
      </c>
      <c r="H83" t="s">
        <v>63</v>
      </c>
    </row>
    <row r="84" spans="1:8" ht="30" x14ac:dyDescent="0.25">
      <c r="A84" s="56" t="s">
        <v>101</v>
      </c>
      <c r="B84">
        <v>27</v>
      </c>
      <c r="C84">
        <v>23</v>
      </c>
      <c r="D84" s="40">
        <v>1.1226851851851851E-3</v>
      </c>
      <c r="E84">
        <v>11</v>
      </c>
      <c r="F84" s="41">
        <v>0.36359999999999998</v>
      </c>
      <c r="G84" s="41">
        <v>0.51849999999999996</v>
      </c>
      <c r="H84" t="s">
        <v>63</v>
      </c>
    </row>
    <row r="85" spans="1:8" x14ac:dyDescent="0.25">
      <c r="A85" s="56" t="s">
        <v>142</v>
      </c>
      <c r="B85">
        <v>27</v>
      </c>
      <c r="C85">
        <v>23</v>
      </c>
      <c r="D85" s="40">
        <v>7.7546296296296304E-4</v>
      </c>
      <c r="E85">
        <v>5</v>
      </c>
      <c r="F85" s="41">
        <v>1</v>
      </c>
      <c r="G85" s="41">
        <v>0.33329999999999999</v>
      </c>
      <c r="H85" t="s">
        <v>63</v>
      </c>
    </row>
    <row r="86" spans="1:8" x14ac:dyDescent="0.25">
      <c r="A86" s="56" t="s">
        <v>78</v>
      </c>
      <c r="B86">
        <v>27</v>
      </c>
      <c r="C86">
        <v>24</v>
      </c>
      <c r="D86" s="40">
        <v>7.5231481481481471E-4</v>
      </c>
      <c r="E86">
        <v>19</v>
      </c>
      <c r="F86" s="41">
        <v>0.89470000000000005</v>
      </c>
      <c r="G86" s="41">
        <v>0.77780000000000005</v>
      </c>
      <c r="H86" t="s">
        <v>63</v>
      </c>
    </row>
    <row r="87" spans="1:8" x14ac:dyDescent="0.25">
      <c r="A87" s="56" t="s">
        <v>177</v>
      </c>
      <c r="B87">
        <v>26</v>
      </c>
      <c r="C87">
        <v>23</v>
      </c>
      <c r="D87" s="40">
        <v>1.8518518518518518E-4</v>
      </c>
      <c r="E87">
        <v>20</v>
      </c>
      <c r="F87" s="41">
        <v>0.9</v>
      </c>
      <c r="G87" s="41">
        <v>0.69230000000000003</v>
      </c>
      <c r="H87" t="s">
        <v>63</v>
      </c>
    </row>
    <row r="88" spans="1:8" x14ac:dyDescent="0.25">
      <c r="A88" s="56" t="s">
        <v>178</v>
      </c>
      <c r="B88">
        <v>26</v>
      </c>
      <c r="C88">
        <v>24</v>
      </c>
      <c r="D88" s="40">
        <v>6.7129629629629625E-4</v>
      </c>
      <c r="E88">
        <v>19</v>
      </c>
      <c r="F88" s="41">
        <v>0.78949999999999998</v>
      </c>
      <c r="G88" s="41">
        <v>0.61539999999999995</v>
      </c>
      <c r="H88" t="s">
        <v>63</v>
      </c>
    </row>
    <row r="89" spans="1:8" x14ac:dyDescent="0.25">
      <c r="A89" s="56" t="s">
        <v>166</v>
      </c>
      <c r="B89">
        <v>25</v>
      </c>
      <c r="C89">
        <v>22</v>
      </c>
      <c r="D89" s="40">
        <v>5.7870370370370378E-4</v>
      </c>
      <c r="E89">
        <v>1</v>
      </c>
      <c r="F89" s="41">
        <v>1</v>
      </c>
      <c r="G89" s="41">
        <v>0.28000000000000003</v>
      </c>
      <c r="H89" t="s">
        <v>63</v>
      </c>
    </row>
    <row r="90" spans="1:8" x14ac:dyDescent="0.25">
      <c r="A90" s="56" t="s">
        <v>367</v>
      </c>
      <c r="B90">
        <v>25</v>
      </c>
      <c r="C90">
        <v>10</v>
      </c>
      <c r="D90" s="40">
        <v>1.7824074074074072E-3</v>
      </c>
      <c r="E90">
        <v>3</v>
      </c>
      <c r="F90" s="41">
        <v>0.33329999999999999</v>
      </c>
      <c r="G90" s="41">
        <v>0.08</v>
      </c>
      <c r="H90" t="s">
        <v>63</v>
      </c>
    </row>
    <row r="91" spans="1:8" ht="30" x14ac:dyDescent="0.25">
      <c r="A91" s="56" t="s">
        <v>196</v>
      </c>
      <c r="B91">
        <v>25</v>
      </c>
      <c r="C91">
        <v>23</v>
      </c>
      <c r="D91" s="40">
        <v>6.3657407407407404E-3</v>
      </c>
      <c r="E91">
        <v>11</v>
      </c>
      <c r="F91" s="41">
        <v>0.72729999999999995</v>
      </c>
      <c r="G91" s="41">
        <v>0.8</v>
      </c>
      <c r="H91" t="s">
        <v>63</v>
      </c>
    </row>
    <row r="92" spans="1:8" ht="30" x14ac:dyDescent="0.25">
      <c r="A92" s="56" t="s">
        <v>368</v>
      </c>
      <c r="B92">
        <v>25</v>
      </c>
      <c r="C92">
        <v>16</v>
      </c>
      <c r="D92" s="40">
        <v>2.7777777777777778E-4</v>
      </c>
      <c r="E92">
        <v>4</v>
      </c>
      <c r="F92" s="41">
        <v>0.25</v>
      </c>
      <c r="G92" s="41">
        <v>0.16</v>
      </c>
      <c r="H92" t="s">
        <v>63</v>
      </c>
    </row>
    <row r="93" spans="1:8" x14ac:dyDescent="0.25">
      <c r="A93" s="56" t="s">
        <v>145</v>
      </c>
      <c r="B93">
        <v>25</v>
      </c>
      <c r="C93">
        <v>18</v>
      </c>
      <c r="D93" s="40">
        <v>1.3425925925925925E-3</v>
      </c>
      <c r="E93">
        <v>11</v>
      </c>
      <c r="F93" s="41">
        <v>0.90910000000000002</v>
      </c>
      <c r="G93" s="41">
        <v>0.48</v>
      </c>
      <c r="H93" t="s">
        <v>63</v>
      </c>
    </row>
    <row r="94" spans="1:8" x14ac:dyDescent="0.25">
      <c r="A94" s="56" t="s">
        <v>164</v>
      </c>
      <c r="B94">
        <v>25</v>
      </c>
      <c r="C94">
        <v>23</v>
      </c>
      <c r="D94" s="40">
        <v>1.9328703703703704E-3</v>
      </c>
      <c r="E94">
        <v>13</v>
      </c>
      <c r="F94" s="41">
        <v>0.76919999999999999</v>
      </c>
      <c r="G94" s="41">
        <v>0.56000000000000005</v>
      </c>
      <c r="H94" t="s">
        <v>63</v>
      </c>
    </row>
    <row r="95" spans="1:8" x14ac:dyDescent="0.25">
      <c r="A95" s="56" t="s">
        <v>128</v>
      </c>
      <c r="B95">
        <v>25</v>
      </c>
      <c r="C95">
        <v>20</v>
      </c>
      <c r="D95" s="40">
        <v>3.2407407407407406E-4</v>
      </c>
      <c r="E95">
        <v>2</v>
      </c>
      <c r="F95" s="41">
        <v>1</v>
      </c>
      <c r="G95" s="41">
        <v>0.2</v>
      </c>
      <c r="H95" t="s">
        <v>63</v>
      </c>
    </row>
    <row r="96" spans="1:8" ht="30" x14ac:dyDescent="0.25">
      <c r="A96" s="56" t="s">
        <v>369</v>
      </c>
      <c r="B96">
        <v>25</v>
      </c>
      <c r="C96">
        <v>23</v>
      </c>
      <c r="D96" s="40">
        <v>4.9768518518518521E-4</v>
      </c>
      <c r="E96">
        <v>2</v>
      </c>
      <c r="F96" s="41">
        <v>1</v>
      </c>
      <c r="G96" s="41">
        <v>0.36</v>
      </c>
      <c r="H96" t="s">
        <v>63</v>
      </c>
    </row>
    <row r="97" spans="1:8" x14ac:dyDescent="0.25">
      <c r="A97" s="56" t="s">
        <v>93</v>
      </c>
      <c r="B97">
        <v>24</v>
      </c>
      <c r="C97">
        <v>20</v>
      </c>
      <c r="D97" s="40">
        <v>1.0763888888888889E-3</v>
      </c>
      <c r="E97">
        <v>5</v>
      </c>
      <c r="F97" s="41">
        <v>1</v>
      </c>
      <c r="G97" s="41">
        <v>0.41670000000000001</v>
      </c>
      <c r="H97" t="s">
        <v>63</v>
      </c>
    </row>
    <row r="98" spans="1:8" x14ac:dyDescent="0.25">
      <c r="A98" s="56" t="s">
        <v>232</v>
      </c>
      <c r="B98">
        <v>24</v>
      </c>
      <c r="C98">
        <v>10</v>
      </c>
      <c r="D98" s="40">
        <v>1.3888888888888889E-4</v>
      </c>
      <c r="E98">
        <v>0</v>
      </c>
      <c r="F98" s="41">
        <v>0</v>
      </c>
      <c r="G98" s="41">
        <v>4.1700000000000001E-2</v>
      </c>
      <c r="H98" t="s">
        <v>63</v>
      </c>
    </row>
    <row r="99" spans="1:8" x14ac:dyDescent="0.25">
      <c r="A99" s="56" t="s">
        <v>202</v>
      </c>
      <c r="B99">
        <v>24</v>
      </c>
      <c r="C99">
        <v>18</v>
      </c>
      <c r="D99" s="40">
        <v>2.5347222222222221E-3</v>
      </c>
      <c r="E99">
        <v>16</v>
      </c>
      <c r="F99" s="41">
        <v>0.6875</v>
      </c>
      <c r="G99" s="41">
        <v>0.58330000000000004</v>
      </c>
      <c r="H99" t="s">
        <v>63</v>
      </c>
    </row>
    <row r="100" spans="1:8" x14ac:dyDescent="0.25">
      <c r="A100" s="56" t="s">
        <v>149</v>
      </c>
      <c r="B100">
        <v>24</v>
      </c>
      <c r="C100">
        <v>20</v>
      </c>
      <c r="D100" s="40">
        <v>3.1250000000000001E-4</v>
      </c>
      <c r="E100">
        <v>0</v>
      </c>
      <c r="F100" s="41">
        <v>0</v>
      </c>
      <c r="G100" s="41">
        <v>0.25</v>
      </c>
      <c r="H100" t="s">
        <v>63</v>
      </c>
    </row>
    <row r="101" spans="1:8" x14ac:dyDescent="0.25">
      <c r="A101" s="56" t="s">
        <v>123</v>
      </c>
      <c r="B101">
        <v>23</v>
      </c>
      <c r="C101">
        <v>21</v>
      </c>
      <c r="D101" s="40">
        <v>2.9282407407407412E-3</v>
      </c>
      <c r="E101">
        <v>17</v>
      </c>
      <c r="F101" s="41">
        <v>0.52939999999999998</v>
      </c>
      <c r="G101" s="41">
        <v>0.52170000000000005</v>
      </c>
      <c r="H101" t="s">
        <v>63</v>
      </c>
    </row>
    <row r="102" spans="1:8" x14ac:dyDescent="0.25">
      <c r="A102" s="56" t="s">
        <v>143</v>
      </c>
      <c r="B102">
        <v>23</v>
      </c>
      <c r="C102">
        <v>21</v>
      </c>
      <c r="D102" s="40">
        <v>4.5138888888888892E-4</v>
      </c>
      <c r="E102">
        <v>3</v>
      </c>
      <c r="F102" s="41">
        <v>0.66669999999999996</v>
      </c>
      <c r="G102" s="41">
        <v>0.3478</v>
      </c>
      <c r="H102" t="s">
        <v>63</v>
      </c>
    </row>
    <row r="103" spans="1:8" x14ac:dyDescent="0.25">
      <c r="A103" s="56" t="s">
        <v>147</v>
      </c>
      <c r="B103">
        <v>21</v>
      </c>
      <c r="C103">
        <v>21</v>
      </c>
      <c r="D103" s="40">
        <v>5.6712962962962956E-4</v>
      </c>
      <c r="E103">
        <v>6</v>
      </c>
      <c r="F103" s="41">
        <v>0.83330000000000004</v>
      </c>
      <c r="G103" s="41">
        <v>0.61899999999999999</v>
      </c>
      <c r="H103" t="s">
        <v>63</v>
      </c>
    </row>
    <row r="104" spans="1:8" x14ac:dyDescent="0.25">
      <c r="A104" s="56" t="s">
        <v>198</v>
      </c>
      <c r="B104">
        <v>21</v>
      </c>
      <c r="C104">
        <v>17</v>
      </c>
      <c r="D104" s="40">
        <v>3.2060185185185191E-3</v>
      </c>
      <c r="E104">
        <v>15</v>
      </c>
      <c r="F104" s="41">
        <v>0.73329999999999995</v>
      </c>
      <c r="G104" s="41">
        <v>0.66669999999999996</v>
      </c>
      <c r="H104" t="s">
        <v>63</v>
      </c>
    </row>
    <row r="105" spans="1:8" x14ac:dyDescent="0.25">
      <c r="A105" s="56" t="s">
        <v>223</v>
      </c>
      <c r="B105">
        <v>21</v>
      </c>
      <c r="C105">
        <v>19</v>
      </c>
      <c r="D105" s="40">
        <v>4.9768518518518521E-4</v>
      </c>
      <c r="E105">
        <v>2</v>
      </c>
      <c r="F105" s="41">
        <v>0</v>
      </c>
      <c r="G105" s="41">
        <v>9.5200000000000007E-2</v>
      </c>
      <c r="H105" t="s">
        <v>63</v>
      </c>
    </row>
    <row r="106" spans="1:8" ht="30" x14ac:dyDescent="0.25">
      <c r="A106" s="56" t="s">
        <v>279</v>
      </c>
      <c r="B106">
        <v>20</v>
      </c>
      <c r="C106">
        <v>11</v>
      </c>
      <c r="D106" s="40">
        <v>8.7962962962962962E-4</v>
      </c>
      <c r="E106">
        <v>0</v>
      </c>
      <c r="F106" s="41">
        <v>0</v>
      </c>
      <c r="G106" s="41">
        <v>0</v>
      </c>
      <c r="H106" t="s">
        <v>63</v>
      </c>
    </row>
    <row r="107" spans="1:8" x14ac:dyDescent="0.25">
      <c r="A107" s="56" t="s">
        <v>227</v>
      </c>
      <c r="B107">
        <v>20</v>
      </c>
      <c r="C107">
        <v>18</v>
      </c>
      <c r="D107" s="40">
        <v>5.3240740740740744E-4</v>
      </c>
      <c r="E107">
        <v>2</v>
      </c>
      <c r="F107" s="41">
        <v>1</v>
      </c>
      <c r="G107" s="41">
        <v>0.15</v>
      </c>
      <c r="H107" t="s">
        <v>63</v>
      </c>
    </row>
    <row r="108" spans="1:8" x14ac:dyDescent="0.25">
      <c r="A108" s="56" t="s">
        <v>138</v>
      </c>
      <c r="B108">
        <v>20</v>
      </c>
      <c r="C108">
        <v>11</v>
      </c>
      <c r="D108" s="40">
        <v>9.4907407407407408E-4</v>
      </c>
      <c r="E108">
        <v>0</v>
      </c>
      <c r="F108" s="41">
        <v>0</v>
      </c>
      <c r="G108" s="41">
        <v>0</v>
      </c>
      <c r="H108" t="s">
        <v>63</v>
      </c>
    </row>
    <row r="109" spans="1:8" x14ac:dyDescent="0.25">
      <c r="A109" s="56" t="s">
        <v>330</v>
      </c>
      <c r="B109">
        <v>19</v>
      </c>
      <c r="C109">
        <v>10</v>
      </c>
      <c r="D109" s="40">
        <v>5.2083333333333333E-4</v>
      </c>
      <c r="E109">
        <v>1</v>
      </c>
      <c r="F109" s="41">
        <v>1</v>
      </c>
      <c r="G109" s="41">
        <v>0.1053</v>
      </c>
      <c r="H109" t="s">
        <v>63</v>
      </c>
    </row>
    <row r="110" spans="1:8" x14ac:dyDescent="0.25">
      <c r="A110" s="56" t="s">
        <v>184</v>
      </c>
      <c r="B110">
        <v>19</v>
      </c>
      <c r="C110">
        <v>17</v>
      </c>
      <c r="D110" s="40">
        <v>3.0092592592592595E-4</v>
      </c>
      <c r="E110">
        <v>0</v>
      </c>
      <c r="F110" s="41">
        <v>0</v>
      </c>
      <c r="G110" s="41">
        <v>5.2600000000000001E-2</v>
      </c>
      <c r="H110" t="s">
        <v>63</v>
      </c>
    </row>
    <row r="111" spans="1:8" x14ac:dyDescent="0.25">
      <c r="A111" s="56" t="s">
        <v>246</v>
      </c>
      <c r="B111">
        <v>19</v>
      </c>
      <c r="C111">
        <v>19</v>
      </c>
      <c r="D111" s="40">
        <v>0</v>
      </c>
      <c r="E111">
        <v>19</v>
      </c>
      <c r="F111" s="41">
        <v>1</v>
      </c>
      <c r="G111" s="41">
        <v>1</v>
      </c>
      <c r="H111" t="s">
        <v>63</v>
      </c>
    </row>
    <row r="112" spans="1:8" x14ac:dyDescent="0.25">
      <c r="A112" s="56" t="s">
        <v>205</v>
      </c>
      <c r="B112">
        <v>19</v>
      </c>
      <c r="C112">
        <v>10</v>
      </c>
      <c r="D112" s="40">
        <v>1.3657407407407409E-3</v>
      </c>
      <c r="E112">
        <v>6</v>
      </c>
      <c r="F112" s="41">
        <v>0.16669999999999999</v>
      </c>
      <c r="G112" s="41">
        <v>0.31580000000000003</v>
      </c>
      <c r="H112" t="s">
        <v>63</v>
      </c>
    </row>
    <row r="113" spans="1:8" ht="30" x14ac:dyDescent="0.25">
      <c r="A113" s="56" t="s">
        <v>370</v>
      </c>
      <c r="B113">
        <v>19</v>
      </c>
      <c r="C113">
        <v>2</v>
      </c>
      <c r="D113" s="40">
        <v>1.0532407407407407E-3</v>
      </c>
      <c r="E113">
        <v>0</v>
      </c>
      <c r="F113" s="41">
        <v>0</v>
      </c>
      <c r="G113" s="41">
        <v>0</v>
      </c>
      <c r="H113" t="s">
        <v>63</v>
      </c>
    </row>
    <row r="114" spans="1:8" x14ac:dyDescent="0.25">
      <c r="A114" s="56" t="s">
        <v>174</v>
      </c>
      <c r="B114">
        <v>19</v>
      </c>
      <c r="C114">
        <v>14</v>
      </c>
      <c r="D114" s="40">
        <v>3.1250000000000001E-4</v>
      </c>
      <c r="E114">
        <v>5</v>
      </c>
      <c r="F114" s="41">
        <v>1</v>
      </c>
      <c r="G114" s="41">
        <v>0.47370000000000001</v>
      </c>
      <c r="H114" t="s">
        <v>63</v>
      </c>
    </row>
    <row r="115" spans="1:8" ht="30" x14ac:dyDescent="0.25">
      <c r="A115" s="56" t="s">
        <v>371</v>
      </c>
      <c r="B115">
        <v>18</v>
      </c>
      <c r="C115">
        <v>4</v>
      </c>
      <c r="D115" s="40">
        <v>1.1689814814814816E-3</v>
      </c>
      <c r="E115">
        <v>1</v>
      </c>
      <c r="F115" s="41">
        <v>0</v>
      </c>
      <c r="G115" s="41">
        <v>0</v>
      </c>
      <c r="H115" t="s">
        <v>63</v>
      </c>
    </row>
    <row r="116" spans="1:8" x14ac:dyDescent="0.25">
      <c r="A116" s="56" t="s">
        <v>169</v>
      </c>
      <c r="B116">
        <v>18</v>
      </c>
      <c r="C116">
        <v>16</v>
      </c>
      <c r="D116" s="40">
        <v>7.291666666666667E-4</v>
      </c>
      <c r="E116">
        <v>11</v>
      </c>
      <c r="F116" s="41">
        <v>0.72729999999999995</v>
      </c>
      <c r="G116" s="41">
        <v>0.61109999999999998</v>
      </c>
      <c r="H116" t="s">
        <v>63</v>
      </c>
    </row>
    <row r="117" spans="1:8" x14ac:dyDescent="0.25">
      <c r="A117" s="56" t="s">
        <v>86</v>
      </c>
      <c r="B117">
        <v>18</v>
      </c>
      <c r="C117">
        <v>13</v>
      </c>
      <c r="D117" s="40">
        <v>3.8194444444444443E-3</v>
      </c>
      <c r="E117">
        <v>12</v>
      </c>
      <c r="F117" s="41">
        <v>0.5</v>
      </c>
      <c r="G117" s="41">
        <v>0.5</v>
      </c>
      <c r="H117" t="s">
        <v>63</v>
      </c>
    </row>
    <row r="118" spans="1:8" x14ac:dyDescent="0.25">
      <c r="A118" s="56" t="s">
        <v>259</v>
      </c>
      <c r="B118">
        <v>18</v>
      </c>
      <c r="C118">
        <v>16</v>
      </c>
      <c r="D118" s="40">
        <v>6.9444444444444447E-4</v>
      </c>
      <c r="E118">
        <v>13</v>
      </c>
      <c r="F118" s="41">
        <v>0.76919999999999999</v>
      </c>
      <c r="G118" s="41">
        <v>0.72219999999999995</v>
      </c>
      <c r="H118" t="s">
        <v>63</v>
      </c>
    </row>
    <row r="119" spans="1:8" ht="30" x14ac:dyDescent="0.25">
      <c r="A119" s="56" t="s">
        <v>255</v>
      </c>
      <c r="B119">
        <v>17</v>
      </c>
      <c r="C119">
        <v>11</v>
      </c>
      <c r="D119" s="40">
        <v>7.7546296296296304E-4</v>
      </c>
      <c r="E119">
        <v>0</v>
      </c>
      <c r="F119" s="41">
        <v>0</v>
      </c>
      <c r="G119" s="41">
        <v>0</v>
      </c>
      <c r="H119" t="s">
        <v>63</v>
      </c>
    </row>
    <row r="120" spans="1:8" x14ac:dyDescent="0.25">
      <c r="A120" s="56" t="s">
        <v>372</v>
      </c>
      <c r="B120">
        <v>17</v>
      </c>
      <c r="C120">
        <v>15</v>
      </c>
      <c r="D120" s="40">
        <v>2.8935185185185189E-4</v>
      </c>
      <c r="E120">
        <v>2</v>
      </c>
      <c r="F120" s="41">
        <v>0</v>
      </c>
      <c r="G120" s="41">
        <v>0.17649999999999999</v>
      </c>
      <c r="H120" t="s">
        <v>63</v>
      </c>
    </row>
    <row r="121" spans="1:8" x14ac:dyDescent="0.25">
      <c r="A121" s="56" t="s">
        <v>168</v>
      </c>
      <c r="B121">
        <v>17</v>
      </c>
      <c r="C121">
        <v>6</v>
      </c>
      <c r="D121" s="40">
        <v>3.3564814814814812E-4</v>
      </c>
      <c r="E121">
        <v>1</v>
      </c>
      <c r="F121" s="41">
        <v>1</v>
      </c>
      <c r="G121" s="41">
        <v>0.1176</v>
      </c>
      <c r="H121" t="s">
        <v>63</v>
      </c>
    </row>
    <row r="122" spans="1:8" x14ac:dyDescent="0.25">
      <c r="A122" s="56" t="s">
        <v>373</v>
      </c>
      <c r="B122">
        <v>16</v>
      </c>
      <c r="C122">
        <v>4</v>
      </c>
      <c r="D122" s="40">
        <v>1.2268518518518518E-3</v>
      </c>
      <c r="E122">
        <v>0</v>
      </c>
      <c r="F122" s="41">
        <v>0</v>
      </c>
      <c r="G122" s="41">
        <v>0</v>
      </c>
      <c r="H122" t="s">
        <v>63</v>
      </c>
    </row>
    <row r="123" spans="1:8" x14ac:dyDescent="0.25">
      <c r="A123" s="56" t="s">
        <v>374</v>
      </c>
      <c r="B123">
        <v>16</v>
      </c>
      <c r="C123">
        <v>1</v>
      </c>
      <c r="D123" s="40">
        <v>1.2152777777777778E-3</v>
      </c>
      <c r="E123">
        <v>0</v>
      </c>
      <c r="F123" s="41">
        <v>0</v>
      </c>
      <c r="G123" s="41">
        <v>6.25E-2</v>
      </c>
      <c r="H123" t="s">
        <v>63</v>
      </c>
    </row>
    <row r="124" spans="1:8" x14ac:dyDescent="0.25">
      <c r="A124" s="56" t="s">
        <v>217</v>
      </c>
      <c r="B124">
        <v>16</v>
      </c>
      <c r="C124">
        <v>10</v>
      </c>
      <c r="D124" s="40">
        <v>6.134259259259259E-4</v>
      </c>
      <c r="E124">
        <v>2</v>
      </c>
      <c r="F124" s="41">
        <v>0</v>
      </c>
      <c r="G124" s="41">
        <v>6.25E-2</v>
      </c>
      <c r="H124" t="s">
        <v>63</v>
      </c>
    </row>
    <row r="125" spans="1:8" x14ac:dyDescent="0.25">
      <c r="A125" s="56" t="s">
        <v>284</v>
      </c>
      <c r="B125">
        <v>16</v>
      </c>
      <c r="C125">
        <v>15</v>
      </c>
      <c r="D125" s="40">
        <v>3.5879629629629635E-4</v>
      </c>
      <c r="E125">
        <v>8</v>
      </c>
      <c r="F125" s="41">
        <v>0.875</v>
      </c>
      <c r="G125" s="41">
        <v>0.625</v>
      </c>
      <c r="H125" t="s">
        <v>63</v>
      </c>
    </row>
    <row r="126" spans="1:8" x14ac:dyDescent="0.25">
      <c r="A126" s="56" t="s">
        <v>375</v>
      </c>
      <c r="B126">
        <v>16</v>
      </c>
      <c r="C126">
        <v>5</v>
      </c>
      <c r="D126" s="40">
        <v>1.5740740740740741E-3</v>
      </c>
      <c r="E126">
        <v>3</v>
      </c>
      <c r="F126" s="41">
        <v>0.33329999999999999</v>
      </c>
      <c r="G126" s="41">
        <v>0.1875</v>
      </c>
      <c r="H126" t="s">
        <v>63</v>
      </c>
    </row>
    <row r="127" spans="1:8" x14ac:dyDescent="0.25">
      <c r="A127" s="56" t="s">
        <v>182</v>
      </c>
      <c r="B127">
        <v>16</v>
      </c>
      <c r="C127">
        <v>10</v>
      </c>
      <c r="D127" s="40">
        <v>1.0300925925925926E-3</v>
      </c>
      <c r="E127">
        <v>7</v>
      </c>
      <c r="F127" s="41">
        <v>0.57140000000000002</v>
      </c>
      <c r="G127" s="41">
        <v>0.25</v>
      </c>
      <c r="H127" t="s">
        <v>63</v>
      </c>
    </row>
    <row r="128" spans="1:8" x14ac:dyDescent="0.25">
      <c r="A128" s="56" t="s">
        <v>148</v>
      </c>
      <c r="B128">
        <v>16</v>
      </c>
      <c r="C128">
        <v>16</v>
      </c>
      <c r="D128" s="40">
        <v>8.3333333333333339E-4</v>
      </c>
      <c r="E128">
        <v>8</v>
      </c>
      <c r="F128" s="41">
        <v>1</v>
      </c>
      <c r="G128" s="41">
        <v>0.625</v>
      </c>
      <c r="H128" t="s">
        <v>63</v>
      </c>
    </row>
    <row r="129" spans="1:8" x14ac:dyDescent="0.25">
      <c r="A129" s="56" t="s">
        <v>224</v>
      </c>
      <c r="B129">
        <v>16</v>
      </c>
      <c r="C129">
        <v>13</v>
      </c>
      <c r="D129" s="40">
        <v>2.4305555555555552E-4</v>
      </c>
      <c r="E129">
        <v>2</v>
      </c>
      <c r="F129" s="41">
        <v>0.5</v>
      </c>
      <c r="G129" s="41">
        <v>0.125</v>
      </c>
      <c r="H129" t="s">
        <v>63</v>
      </c>
    </row>
    <row r="130" spans="1:8" x14ac:dyDescent="0.25">
      <c r="A130" s="56" t="s">
        <v>308</v>
      </c>
      <c r="B130">
        <v>15</v>
      </c>
      <c r="C130">
        <v>11</v>
      </c>
      <c r="D130" s="40">
        <v>8.7962962962962962E-4</v>
      </c>
      <c r="E130">
        <v>10</v>
      </c>
      <c r="F130" s="41">
        <v>0.5</v>
      </c>
      <c r="G130" s="41">
        <v>0.66669999999999996</v>
      </c>
      <c r="H130" t="s">
        <v>63</v>
      </c>
    </row>
    <row r="131" spans="1:8" x14ac:dyDescent="0.25">
      <c r="A131" s="56" t="s">
        <v>150</v>
      </c>
      <c r="B131">
        <v>15</v>
      </c>
      <c r="C131">
        <v>11</v>
      </c>
      <c r="D131" s="40">
        <v>4.5138888888888892E-4</v>
      </c>
      <c r="E131">
        <v>7</v>
      </c>
      <c r="F131" s="41">
        <v>0.28570000000000001</v>
      </c>
      <c r="G131" s="41">
        <v>0.1333</v>
      </c>
      <c r="H131" t="s">
        <v>63</v>
      </c>
    </row>
    <row r="132" spans="1:8" x14ac:dyDescent="0.25">
      <c r="A132" s="56" t="s">
        <v>181</v>
      </c>
      <c r="B132">
        <v>15</v>
      </c>
      <c r="C132">
        <v>15</v>
      </c>
      <c r="D132" s="40">
        <v>2.0833333333333335E-4</v>
      </c>
      <c r="E132">
        <v>2</v>
      </c>
      <c r="F132" s="41">
        <v>0.5</v>
      </c>
      <c r="G132" s="41">
        <v>0.26669999999999999</v>
      </c>
      <c r="H132" t="s">
        <v>63</v>
      </c>
    </row>
    <row r="133" spans="1:8" x14ac:dyDescent="0.25">
      <c r="A133" s="56" t="s">
        <v>376</v>
      </c>
      <c r="B133">
        <v>15</v>
      </c>
      <c r="C133">
        <v>9</v>
      </c>
      <c r="D133" s="40">
        <v>2.3148148148148146E-4</v>
      </c>
      <c r="E133">
        <v>4</v>
      </c>
      <c r="F133" s="41">
        <v>0.5</v>
      </c>
      <c r="G133" s="41">
        <v>0.1333</v>
      </c>
      <c r="H133" t="s">
        <v>63</v>
      </c>
    </row>
    <row r="134" spans="1:8" x14ac:dyDescent="0.25">
      <c r="A134" s="56" t="s">
        <v>252</v>
      </c>
      <c r="B134">
        <v>15</v>
      </c>
      <c r="C134">
        <v>5</v>
      </c>
      <c r="D134" s="40">
        <v>7.175925925925927E-4</v>
      </c>
      <c r="E134">
        <v>3</v>
      </c>
      <c r="F134" s="41">
        <v>0.66669999999999996</v>
      </c>
      <c r="G134" s="41">
        <v>0.26669999999999999</v>
      </c>
      <c r="H134" t="s">
        <v>63</v>
      </c>
    </row>
    <row r="135" spans="1:8" x14ac:dyDescent="0.25">
      <c r="A135" s="56" t="s">
        <v>201</v>
      </c>
      <c r="B135">
        <v>14</v>
      </c>
      <c r="C135">
        <v>11</v>
      </c>
      <c r="D135" s="40">
        <v>5.5555555555555556E-4</v>
      </c>
      <c r="E135">
        <v>0</v>
      </c>
      <c r="F135" s="41">
        <v>0</v>
      </c>
      <c r="G135" s="41">
        <v>0</v>
      </c>
      <c r="H135" t="s">
        <v>63</v>
      </c>
    </row>
    <row r="136" spans="1:8" x14ac:dyDescent="0.25">
      <c r="A136" s="56" t="s">
        <v>219</v>
      </c>
      <c r="B136">
        <v>14</v>
      </c>
      <c r="C136">
        <v>12</v>
      </c>
      <c r="D136" s="40">
        <v>8.1018518518518516E-4</v>
      </c>
      <c r="E136">
        <v>10</v>
      </c>
      <c r="F136" s="41">
        <v>0.8</v>
      </c>
      <c r="G136" s="41">
        <v>0.78569999999999995</v>
      </c>
      <c r="H136" t="s">
        <v>63</v>
      </c>
    </row>
    <row r="137" spans="1:8" x14ac:dyDescent="0.25">
      <c r="A137" s="56" t="s">
        <v>162</v>
      </c>
      <c r="B137">
        <v>13</v>
      </c>
      <c r="C137">
        <v>11</v>
      </c>
      <c r="D137" s="40">
        <v>1.1574074074074073E-4</v>
      </c>
      <c r="E137">
        <v>0</v>
      </c>
      <c r="F137" s="41">
        <v>0</v>
      </c>
      <c r="G137" s="41">
        <v>0</v>
      </c>
      <c r="H137" t="s">
        <v>63</v>
      </c>
    </row>
    <row r="138" spans="1:8" x14ac:dyDescent="0.25">
      <c r="A138" s="56" t="s">
        <v>151</v>
      </c>
      <c r="B138">
        <v>13</v>
      </c>
      <c r="C138">
        <v>8</v>
      </c>
      <c r="D138" s="40">
        <v>5.0925925925925921E-4</v>
      </c>
      <c r="E138">
        <v>5</v>
      </c>
      <c r="F138" s="41">
        <v>0.6</v>
      </c>
      <c r="G138" s="41">
        <v>0.46150000000000002</v>
      </c>
      <c r="H138" t="s">
        <v>63</v>
      </c>
    </row>
    <row r="139" spans="1:8" x14ac:dyDescent="0.25">
      <c r="A139" s="56" t="s">
        <v>204</v>
      </c>
      <c r="B139">
        <v>13</v>
      </c>
      <c r="C139">
        <v>11</v>
      </c>
      <c r="D139" s="40">
        <v>1.5162037037037036E-3</v>
      </c>
      <c r="E139">
        <v>6</v>
      </c>
      <c r="F139" s="41">
        <v>0.66669999999999996</v>
      </c>
      <c r="G139" s="41">
        <v>0.53849999999999998</v>
      </c>
      <c r="H139" t="s">
        <v>63</v>
      </c>
    </row>
    <row r="140" spans="1:8" x14ac:dyDescent="0.25">
      <c r="A140" s="56" t="s">
        <v>242</v>
      </c>
      <c r="B140">
        <v>12</v>
      </c>
      <c r="C140">
        <v>9</v>
      </c>
      <c r="D140" s="40">
        <v>2.1412037037037038E-3</v>
      </c>
      <c r="E140">
        <v>3</v>
      </c>
      <c r="F140" s="41">
        <v>1</v>
      </c>
      <c r="G140" s="41">
        <v>0.41670000000000001</v>
      </c>
      <c r="H140" t="s">
        <v>63</v>
      </c>
    </row>
    <row r="141" spans="1:8" x14ac:dyDescent="0.25">
      <c r="A141" s="56" t="s">
        <v>187</v>
      </c>
      <c r="B141">
        <v>12</v>
      </c>
      <c r="C141">
        <v>10</v>
      </c>
      <c r="D141" s="40">
        <v>9.1435185185185185E-4</v>
      </c>
      <c r="E141">
        <v>4</v>
      </c>
      <c r="F141" s="41">
        <v>0.5</v>
      </c>
      <c r="G141" s="41">
        <v>0.25</v>
      </c>
      <c r="H141" t="s">
        <v>63</v>
      </c>
    </row>
    <row r="142" spans="1:8" x14ac:dyDescent="0.25">
      <c r="A142" s="56" t="s">
        <v>377</v>
      </c>
      <c r="B142">
        <v>11</v>
      </c>
      <c r="C142">
        <v>1</v>
      </c>
      <c r="D142" s="40">
        <v>4.5138888888888892E-4</v>
      </c>
      <c r="E142">
        <v>0</v>
      </c>
      <c r="F142" s="41">
        <v>0</v>
      </c>
      <c r="G142" s="41">
        <v>0</v>
      </c>
      <c r="H142" t="s">
        <v>63</v>
      </c>
    </row>
    <row r="143" spans="1:8" ht="75" x14ac:dyDescent="0.25">
      <c r="A143" s="56" t="s">
        <v>378</v>
      </c>
      <c r="B143">
        <v>11</v>
      </c>
      <c r="C143">
        <v>1</v>
      </c>
      <c r="D143" s="40">
        <v>1.8518518518518518E-4</v>
      </c>
      <c r="E143">
        <v>0</v>
      </c>
      <c r="F143" s="41">
        <v>0</v>
      </c>
      <c r="G143" s="41">
        <v>0</v>
      </c>
      <c r="H143" t="s">
        <v>63</v>
      </c>
    </row>
    <row r="144" spans="1:8" ht="75" x14ac:dyDescent="0.25">
      <c r="A144" s="56" t="s">
        <v>379</v>
      </c>
      <c r="B144">
        <v>11</v>
      </c>
      <c r="C144">
        <v>2</v>
      </c>
      <c r="D144" s="40">
        <v>1.5046296296296297E-4</v>
      </c>
      <c r="E144">
        <v>0</v>
      </c>
      <c r="F144" s="41">
        <v>0</v>
      </c>
      <c r="G144" s="41">
        <v>0</v>
      </c>
      <c r="H144" t="s">
        <v>63</v>
      </c>
    </row>
    <row r="145" spans="1:8" ht="30" x14ac:dyDescent="0.25">
      <c r="A145" s="56" t="s">
        <v>257</v>
      </c>
      <c r="B145">
        <v>11</v>
      </c>
      <c r="C145">
        <v>6</v>
      </c>
      <c r="D145" s="40">
        <v>6.8287037037037025E-4</v>
      </c>
      <c r="E145">
        <v>0</v>
      </c>
      <c r="F145" s="41">
        <v>0</v>
      </c>
      <c r="G145" s="41">
        <v>0</v>
      </c>
      <c r="H145" t="s">
        <v>63</v>
      </c>
    </row>
    <row r="146" spans="1:8" ht="30" x14ac:dyDescent="0.25">
      <c r="A146" s="56" t="s">
        <v>380</v>
      </c>
      <c r="B146">
        <v>11</v>
      </c>
      <c r="C146">
        <v>6</v>
      </c>
      <c r="D146" s="40">
        <v>8.2175925925925917E-4</v>
      </c>
      <c r="E146">
        <v>1</v>
      </c>
      <c r="F146" s="41">
        <v>1</v>
      </c>
      <c r="G146" s="41">
        <v>0.2727</v>
      </c>
      <c r="H146" t="s">
        <v>63</v>
      </c>
    </row>
    <row r="147" spans="1:8" ht="30" x14ac:dyDescent="0.25">
      <c r="A147" s="56" t="s">
        <v>381</v>
      </c>
      <c r="B147">
        <v>11</v>
      </c>
      <c r="C147">
        <v>4</v>
      </c>
      <c r="D147" s="40">
        <v>1.8518518518518518E-4</v>
      </c>
      <c r="E147">
        <v>1</v>
      </c>
      <c r="F147" s="41">
        <v>0</v>
      </c>
      <c r="G147" s="41">
        <v>9.0899999999999995E-2</v>
      </c>
      <c r="H147" t="s">
        <v>63</v>
      </c>
    </row>
    <row r="148" spans="1:8" ht="30" x14ac:dyDescent="0.25">
      <c r="A148" s="56" t="s">
        <v>191</v>
      </c>
      <c r="B148">
        <v>11</v>
      </c>
      <c r="C148">
        <v>4</v>
      </c>
      <c r="D148" s="40">
        <v>4.6296296296296294E-5</v>
      </c>
      <c r="E148">
        <v>0</v>
      </c>
      <c r="F148" s="41">
        <v>0</v>
      </c>
      <c r="G148" s="41">
        <v>9.0899999999999995E-2</v>
      </c>
      <c r="H148" t="s">
        <v>63</v>
      </c>
    </row>
    <row r="149" spans="1:8" x14ac:dyDescent="0.25">
      <c r="A149" s="56" t="s">
        <v>285</v>
      </c>
      <c r="B149">
        <v>11</v>
      </c>
      <c r="C149">
        <v>11</v>
      </c>
      <c r="D149" s="40">
        <v>5.6712962962962956E-4</v>
      </c>
      <c r="E149">
        <v>4</v>
      </c>
      <c r="F149" s="41">
        <v>0.5</v>
      </c>
      <c r="G149" s="41">
        <v>0.36359999999999998</v>
      </c>
      <c r="H149" t="s">
        <v>63</v>
      </c>
    </row>
    <row r="150" spans="1:8" x14ac:dyDescent="0.25">
      <c r="A150" s="56" t="s">
        <v>185</v>
      </c>
      <c r="B150">
        <v>11</v>
      </c>
      <c r="C150">
        <v>8</v>
      </c>
      <c r="D150" s="40">
        <v>4.7453703703703704E-4</v>
      </c>
      <c r="E150">
        <v>2</v>
      </c>
      <c r="F150" s="41">
        <v>1</v>
      </c>
      <c r="G150" s="41">
        <v>0.2727</v>
      </c>
      <c r="H150" t="s">
        <v>63</v>
      </c>
    </row>
    <row r="151" spans="1:8" x14ac:dyDescent="0.25">
      <c r="A151" s="56" t="s">
        <v>210</v>
      </c>
      <c r="B151">
        <v>11</v>
      </c>
      <c r="C151">
        <v>10</v>
      </c>
      <c r="D151" s="40">
        <v>3.1250000000000001E-4</v>
      </c>
      <c r="E151">
        <v>3</v>
      </c>
      <c r="F151" s="41">
        <v>1</v>
      </c>
      <c r="G151" s="41">
        <v>0.45450000000000002</v>
      </c>
      <c r="H151" t="s">
        <v>63</v>
      </c>
    </row>
    <row r="152" spans="1:8" ht="30" x14ac:dyDescent="0.25">
      <c r="A152" s="56" t="s">
        <v>382</v>
      </c>
      <c r="B152">
        <v>10</v>
      </c>
      <c r="C152">
        <v>3</v>
      </c>
      <c r="D152" s="40">
        <v>6.018518518518519E-4</v>
      </c>
      <c r="E152">
        <v>0</v>
      </c>
      <c r="F152" s="41">
        <v>0</v>
      </c>
      <c r="G152" s="41">
        <v>0</v>
      </c>
      <c r="H152" t="s">
        <v>63</v>
      </c>
    </row>
    <row r="153" spans="1:8" ht="30" x14ac:dyDescent="0.25">
      <c r="A153" s="56" t="s">
        <v>189</v>
      </c>
      <c r="B153">
        <v>10</v>
      </c>
      <c r="C153">
        <v>6</v>
      </c>
      <c r="D153" s="40">
        <v>1.3773148148148147E-3</v>
      </c>
      <c r="E153">
        <v>1</v>
      </c>
      <c r="F153" s="41">
        <v>1</v>
      </c>
      <c r="G153" s="41">
        <v>0.3</v>
      </c>
      <c r="H153" t="s">
        <v>63</v>
      </c>
    </row>
    <row r="154" spans="1:8" ht="60" x14ac:dyDescent="0.25">
      <c r="A154" s="56" t="s">
        <v>383</v>
      </c>
      <c r="B154">
        <v>10</v>
      </c>
      <c r="C154">
        <v>2</v>
      </c>
      <c r="D154" s="40">
        <v>3.5879629629629635E-4</v>
      </c>
      <c r="E154">
        <v>0</v>
      </c>
      <c r="F154" s="41">
        <v>0</v>
      </c>
      <c r="G154" s="41">
        <v>0</v>
      </c>
      <c r="H154" t="s">
        <v>63</v>
      </c>
    </row>
    <row r="155" spans="1:8" ht="60" x14ac:dyDescent="0.25">
      <c r="A155" s="56" t="s">
        <v>384</v>
      </c>
      <c r="B155">
        <v>10</v>
      </c>
      <c r="C155">
        <v>2</v>
      </c>
      <c r="D155" s="40">
        <v>3.1250000000000001E-4</v>
      </c>
      <c r="E155">
        <v>0</v>
      </c>
      <c r="F155" s="41">
        <v>0</v>
      </c>
      <c r="G155" s="41">
        <v>0</v>
      </c>
      <c r="H155" t="s">
        <v>63</v>
      </c>
    </row>
    <row r="156" spans="1:8" x14ac:dyDescent="0.25">
      <c r="A156" s="56" t="s">
        <v>132</v>
      </c>
      <c r="B156">
        <v>10</v>
      </c>
      <c r="C156">
        <v>10</v>
      </c>
      <c r="D156" s="40">
        <v>1.4930555555555556E-3</v>
      </c>
      <c r="E156">
        <v>3</v>
      </c>
      <c r="F156" s="41">
        <v>0.66669999999999996</v>
      </c>
      <c r="G156" s="41">
        <v>0.3</v>
      </c>
      <c r="H156" t="s">
        <v>63</v>
      </c>
    </row>
    <row r="157" spans="1:8" x14ac:dyDescent="0.25">
      <c r="A157" s="56" t="s">
        <v>249</v>
      </c>
      <c r="B157">
        <v>10</v>
      </c>
      <c r="C157">
        <v>9</v>
      </c>
      <c r="D157" s="40">
        <v>1.9675925925925926E-4</v>
      </c>
      <c r="E157">
        <v>0</v>
      </c>
      <c r="F157" s="41">
        <v>0</v>
      </c>
      <c r="G157" s="41">
        <v>0.1</v>
      </c>
      <c r="H157" t="s">
        <v>63</v>
      </c>
    </row>
    <row r="158" spans="1:8" x14ac:dyDescent="0.25">
      <c r="A158" s="56" t="s">
        <v>153</v>
      </c>
      <c r="B158">
        <v>10</v>
      </c>
      <c r="C158">
        <v>10</v>
      </c>
      <c r="D158" s="40">
        <v>1.8865740740740742E-3</v>
      </c>
      <c r="E158">
        <v>0</v>
      </c>
      <c r="F158" s="41">
        <v>0</v>
      </c>
      <c r="G158" s="41">
        <v>0.2</v>
      </c>
      <c r="H158" t="s">
        <v>63</v>
      </c>
    </row>
    <row r="159" spans="1:8" x14ac:dyDescent="0.25">
      <c r="A159" s="56" t="s">
        <v>158</v>
      </c>
      <c r="B159">
        <v>10</v>
      </c>
      <c r="C159">
        <v>8</v>
      </c>
      <c r="D159" s="40">
        <v>1.2384259259259258E-3</v>
      </c>
      <c r="E159">
        <v>1</v>
      </c>
      <c r="F159" s="41">
        <v>0</v>
      </c>
      <c r="G159" s="41">
        <v>0.2</v>
      </c>
      <c r="H159" t="s">
        <v>63</v>
      </c>
    </row>
    <row r="160" spans="1:8" x14ac:dyDescent="0.25">
      <c r="A160" s="56" t="s">
        <v>179</v>
      </c>
      <c r="B160">
        <v>9</v>
      </c>
      <c r="C160">
        <v>8</v>
      </c>
      <c r="D160" s="40">
        <v>1.1574074074074073E-4</v>
      </c>
      <c r="E160">
        <v>0</v>
      </c>
      <c r="F160" s="41">
        <v>0</v>
      </c>
      <c r="G160" s="41">
        <v>0</v>
      </c>
      <c r="H160" t="s">
        <v>63</v>
      </c>
    </row>
    <row r="161" spans="1:8" ht="30" x14ac:dyDescent="0.25">
      <c r="A161" s="56" t="s">
        <v>385</v>
      </c>
      <c r="B161">
        <v>9</v>
      </c>
      <c r="C161">
        <v>6</v>
      </c>
      <c r="D161" s="40">
        <v>1.1111111111111111E-3</v>
      </c>
      <c r="E161">
        <v>3</v>
      </c>
      <c r="F161" s="41">
        <v>0</v>
      </c>
      <c r="G161" s="41">
        <v>0.44440000000000002</v>
      </c>
      <c r="H161" t="s">
        <v>63</v>
      </c>
    </row>
    <row r="162" spans="1:8" ht="30" x14ac:dyDescent="0.25">
      <c r="A162" s="56" t="s">
        <v>254</v>
      </c>
      <c r="B162">
        <v>9</v>
      </c>
      <c r="C162">
        <v>9</v>
      </c>
      <c r="D162" s="40">
        <v>1.1458333333333333E-3</v>
      </c>
      <c r="E162">
        <v>3</v>
      </c>
      <c r="F162" s="41">
        <v>0.33329999999999999</v>
      </c>
      <c r="G162" s="41">
        <v>0.33329999999999999</v>
      </c>
      <c r="H162" t="s">
        <v>63</v>
      </c>
    </row>
    <row r="163" spans="1:8" ht="30" x14ac:dyDescent="0.25">
      <c r="A163" s="56" t="s">
        <v>269</v>
      </c>
      <c r="B163">
        <v>9</v>
      </c>
      <c r="C163">
        <v>3</v>
      </c>
      <c r="D163" s="40">
        <v>1.3888888888888889E-4</v>
      </c>
      <c r="E163">
        <v>1</v>
      </c>
      <c r="F163" s="41">
        <v>0</v>
      </c>
      <c r="G163" s="41">
        <v>0</v>
      </c>
      <c r="H163" t="s">
        <v>63</v>
      </c>
    </row>
    <row r="164" spans="1:8" ht="30" x14ac:dyDescent="0.25">
      <c r="A164" s="56" t="s">
        <v>288</v>
      </c>
      <c r="B164">
        <v>9</v>
      </c>
      <c r="C164">
        <v>7</v>
      </c>
      <c r="D164" s="40">
        <v>3.2407407407407406E-4</v>
      </c>
      <c r="E164">
        <v>3</v>
      </c>
      <c r="F164" s="41">
        <v>1</v>
      </c>
      <c r="G164" s="41">
        <v>0.44440000000000002</v>
      </c>
      <c r="H164" t="s">
        <v>63</v>
      </c>
    </row>
    <row r="165" spans="1:8" x14ac:dyDescent="0.25">
      <c r="A165" s="56" t="s">
        <v>244</v>
      </c>
      <c r="B165">
        <v>9</v>
      </c>
      <c r="C165">
        <v>8</v>
      </c>
      <c r="D165" s="40">
        <v>7.5231481481481471E-4</v>
      </c>
      <c r="E165">
        <v>6</v>
      </c>
      <c r="F165" s="41">
        <v>0.5</v>
      </c>
      <c r="G165" s="41">
        <v>0.44440000000000002</v>
      </c>
      <c r="H165" t="s">
        <v>63</v>
      </c>
    </row>
    <row r="166" spans="1:8" x14ac:dyDescent="0.25">
      <c r="A166" s="56" t="s">
        <v>274</v>
      </c>
      <c r="B166">
        <v>9</v>
      </c>
      <c r="C166">
        <v>8</v>
      </c>
      <c r="D166" s="40">
        <v>7.0601851851851847E-4</v>
      </c>
      <c r="E166">
        <v>7</v>
      </c>
      <c r="F166" s="41">
        <v>0.57140000000000002</v>
      </c>
      <c r="G166" s="41">
        <v>0.44440000000000002</v>
      </c>
      <c r="H166" t="s">
        <v>63</v>
      </c>
    </row>
    <row r="167" spans="1:8" x14ac:dyDescent="0.25">
      <c r="A167" s="56" t="s">
        <v>260</v>
      </c>
      <c r="B167">
        <v>9</v>
      </c>
      <c r="C167">
        <v>9</v>
      </c>
      <c r="D167" s="40">
        <v>0</v>
      </c>
      <c r="E167">
        <v>9</v>
      </c>
      <c r="F167" s="41">
        <v>1</v>
      </c>
      <c r="G167" s="41">
        <v>1</v>
      </c>
      <c r="H167" t="s">
        <v>63</v>
      </c>
    </row>
    <row r="168" spans="1:8" x14ac:dyDescent="0.25">
      <c r="A168" s="56" t="s">
        <v>290</v>
      </c>
      <c r="B168">
        <v>9</v>
      </c>
      <c r="C168">
        <v>8</v>
      </c>
      <c r="D168" s="40">
        <v>1.1689814814814816E-3</v>
      </c>
      <c r="E168">
        <v>6</v>
      </c>
      <c r="F168" s="41">
        <v>0.66669999999999996</v>
      </c>
      <c r="G168" s="41">
        <v>0.55559999999999998</v>
      </c>
      <c r="H168" t="s">
        <v>63</v>
      </c>
    </row>
    <row r="169" spans="1:8" x14ac:dyDescent="0.25">
      <c r="A169" s="56" t="s">
        <v>200</v>
      </c>
      <c r="B169">
        <v>9</v>
      </c>
      <c r="C169">
        <v>6</v>
      </c>
      <c r="D169" s="40">
        <v>4.6296296296296293E-4</v>
      </c>
      <c r="E169">
        <v>6</v>
      </c>
      <c r="F169" s="41">
        <v>0.33329999999999999</v>
      </c>
      <c r="G169" s="41">
        <v>0.33329999999999999</v>
      </c>
      <c r="H169" t="s">
        <v>63</v>
      </c>
    </row>
    <row r="170" spans="1:8" x14ac:dyDescent="0.25">
      <c r="A170" s="56" t="s">
        <v>186</v>
      </c>
      <c r="B170">
        <v>9</v>
      </c>
      <c r="C170">
        <v>8</v>
      </c>
      <c r="D170" s="40">
        <v>4.3981481481481481E-4</v>
      </c>
      <c r="E170">
        <v>4</v>
      </c>
      <c r="F170" s="41">
        <v>0.5</v>
      </c>
      <c r="G170" s="41">
        <v>0.44440000000000002</v>
      </c>
      <c r="H170" t="s">
        <v>63</v>
      </c>
    </row>
    <row r="171" spans="1:8" ht="30" x14ac:dyDescent="0.25">
      <c r="A171" s="56" t="s">
        <v>213</v>
      </c>
      <c r="B171">
        <v>9</v>
      </c>
      <c r="C171">
        <v>8</v>
      </c>
      <c r="D171" s="40">
        <v>4.6296296296296293E-4</v>
      </c>
      <c r="E171">
        <v>0</v>
      </c>
      <c r="F171" s="41">
        <v>0</v>
      </c>
      <c r="G171" s="41">
        <v>0.1111</v>
      </c>
      <c r="H171" t="s">
        <v>63</v>
      </c>
    </row>
    <row r="172" spans="1:8" ht="30" x14ac:dyDescent="0.25">
      <c r="A172" s="56" t="s">
        <v>386</v>
      </c>
      <c r="B172">
        <v>8</v>
      </c>
      <c r="C172">
        <v>6</v>
      </c>
      <c r="D172" s="40">
        <v>9.3750000000000007E-4</v>
      </c>
      <c r="E172">
        <v>1</v>
      </c>
      <c r="F172" s="41">
        <v>0</v>
      </c>
      <c r="G172" s="41">
        <v>0.375</v>
      </c>
      <c r="H172" t="s">
        <v>63</v>
      </c>
    </row>
    <row r="173" spans="1:8" x14ac:dyDescent="0.25">
      <c r="A173" s="56" t="s">
        <v>190</v>
      </c>
      <c r="B173">
        <v>8</v>
      </c>
      <c r="C173">
        <v>7</v>
      </c>
      <c r="D173" s="40">
        <v>2.7777777777777778E-4</v>
      </c>
      <c r="E173">
        <v>6</v>
      </c>
      <c r="F173" s="41">
        <v>1</v>
      </c>
      <c r="G173" s="41">
        <v>0.875</v>
      </c>
      <c r="H173" t="s">
        <v>63</v>
      </c>
    </row>
    <row r="174" spans="1:8" ht="30" x14ac:dyDescent="0.25">
      <c r="A174" s="56" t="s">
        <v>387</v>
      </c>
      <c r="B174">
        <v>8</v>
      </c>
      <c r="C174">
        <v>3</v>
      </c>
      <c r="D174" s="40">
        <v>1.261574074074074E-3</v>
      </c>
      <c r="E174">
        <v>0</v>
      </c>
      <c r="F174" s="41">
        <v>0</v>
      </c>
      <c r="G174" s="41">
        <v>0</v>
      </c>
      <c r="H174" t="s">
        <v>63</v>
      </c>
    </row>
    <row r="175" spans="1:8" ht="30" x14ac:dyDescent="0.25">
      <c r="A175" s="56" t="s">
        <v>388</v>
      </c>
      <c r="B175">
        <v>8</v>
      </c>
      <c r="C175">
        <v>4</v>
      </c>
      <c r="D175" s="40">
        <v>2.2106481481481478E-3</v>
      </c>
      <c r="E175">
        <v>0</v>
      </c>
      <c r="F175" s="41">
        <v>0</v>
      </c>
      <c r="G175" s="41">
        <v>0</v>
      </c>
      <c r="H175" t="s">
        <v>63</v>
      </c>
    </row>
    <row r="176" spans="1:8" ht="60" x14ac:dyDescent="0.25">
      <c r="A176" s="56" t="s">
        <v>389</v>
      </c>
      <c r="B176">
        <v>8</v>
      </c>
      <c r="C176">
        <v>2</v>
      </c>
      <c r="D176" s="40">
        <v>3.5879629629629635E-4</v>
      </c>
      <c r="E176">
        <v>0</v>
      </c>
      <c r="F176" s="41">
        <v>0</v>
      </c>
      <c r="G176" s="41">
        <v>0</v>
      </c>
      <c r="H176" t="s">
        <v>63</v>
      </c>
    </row>
    <row r="177" spans="1:8" x14ac:dyDescent="0.25">
      <c r="A177" s="56" t="s">
        <v>170</v>
      </c>
      <c r="B177">
        <v>8</v>
      </c>
      <c r="C177">
        <v>7</v>
      </c>
      <c r="D177" s="40">
        <v>2.7777777777777778E-4</v>
      </c>
      <c r="E177">
        <v>0</v>
      </c>
      <c r="F177" s="41">
        <v>0</v>
      </c>
      <c r="G177" s="41">
        <v>0.25</v>
      </c>
      <c r="H177" t="s">
        <v>63</v>
      </c>
    </row>
    <row r="178" spans="1:8" ht="30" x14ac:dyDescent="0.25">
      <c r="A178" s="56" t="s">
        <v>241</v>
      </c>
      <c r="B178">
        <v>8</v>
      </c>
      <c r="C178">
        <v>6</v>
      </c>
      <c r="D178" s="40">
        <v>4.5138888888888892E-4</v>
      </c>
      <c r="E178">
        <v>1</v>
      </c>
      <c r="F178" s="41">
        <v>0</v>
      </c>
      <c r="G178" s="41">
        <v>0.125</v>
      </c>
      <c r="H178" t="s">
        <v>63</v>
      </c>
    </row>
    <row r="179" spans="1:8" ht="30" x14ac:dyDescent="0.25">
      <c r="A179" s="56" t="s">
        <v>208</v>
      </c>
      <c r="B179">
        <v>8</v>
      </c>
      <c r="C179">
        <v>5</v>
      </c>
      <c r="D179" s="40">
        <v>2.9976851851851848E-3</v>
      </c>
      <c r="E179">
        <v>2</v>
      </c>
      <c r="F179" s="41">
        <v>0</v>
      </c>
      <c r="G179" s="41">
        <v>0.375</v>
      </c>
      <c r="H179" t="s">
        <v>63</v>
      </c>
    </row>
    <row r="180" spans="1:8" x14ac:dyDescent="0.25">
      <c r="A180" s="56" t="s">
        <v>183</v>
      </c>
      <c r="B180">
        <v>8</v>
      </c>
      <c r="C180">
        <v>5</v>
      </c>
      <c r="D180" s="40">
        <v>5.2083333333333333E-4</v>
      </c>
      <c r="E180">
        <v>0</v>
      </c>
      <c r="F180" s="41">
        <v>0</v>
      </c>
      <c r="G180" s="41">
        <v>0</v>
      </c>
      <c r="H180" t="s">
        <v>63</v>
      </c>
    </row>
    <row r="181" spans="1:8" x14ac:dyDescent="0.25">
      <c r="A181" s="56" t="s">
        <v>250</v>
      </c>
      <c r="B181">
        <v>8</v>
      </c>
      <c r="C181">
        <v>7</v>
      </c>
      <c r="D181" s="40">
        <v>2.199074074074074E-4</v>
      </c>
      <c r="E181">
        <v>1</v>
      </c>
      <c r="F181" s="41">
        <v>1</v>
      </c>
      <c r="G181" s="41">
        <v>0.25</v>
      </c>
      <c r="H181" t="s">
        <v>63</v>
      </c>
    </row>
    <row r="182" spans="1:8" ht="30" x14ac:dyDescent="0.25">
      <c r="A182" s="56" t="s">
        <v>390</v>
      </c>
      <c r="B182">
        <v>8</v>
      </c>
      <c r="C182">
        <v>8</v>
      </c>
      <c r="D182" s="40">
        <v>7.0601851851851847E-4</v>
      </c>
      <c r="E182">
        <v>0</v>
      </c>
      <c r="F182" s="41">
        <v>0</v>
      </c>
      <c r="G182" s="41">
        <v>0.125</v>
      </c>
      <c r="H182" t="s">
        <v>63</v>
      </c>
    </row>
    <row r="183" spans="1:8" ht="30" x14ac:dyDescent="0.25">
      <c r="A183" s="56" t="s">
        <v>391</v>
      </c>
      <c r="B183">
        <v>7</v>
      </c>
      <c r="C183">
        <v>1</v>
      </c>
      <c r="D183" s="40">
        <v>1.1921296296296296E-3</v>
      </c>
      <c r="E183">
        <v>0</v>
      </c>
      <c r="F183" s="41">
        <v>0</v>
      </c>
      <c r="G183" s="41">
        <v>0</v>
      </c>
      <c r="H183" t="s">
        <v>63</v>
      </c>
    </row>
    <row r="184" spans="1:8" ht="30" x14ac:dyDescent="0.25">
      <c r="A184" s="56" t="s">
        <v>392</v>
      </c>
      <c r="B184">
        <v>7</v>
      </c>
      <c r="C184">
        <v>2</v>
      </c>
      <c r="D184" s="40">
        <v>1.736111111111111E-3</v>
      </c>
      <c r="E184">
        <v>0</v>
      </c>
      <c r="F184" s="41">
        <v>0</v>
      </c>
      <c r="G184" s="41">
        <v>0</v>
      </c>
      <c r="H184" t="s">
        <v>63</v>
      </c>
    </row>
    <row r="185" spans="1:8" x14ac:dyDescent="0.25">
      <c r="A185" s="56" t="s">
        <v>175</v>
      </c>
      <c r="B185">
        <v>7</v>
      </c>
      <c r="C185">
        <v>7</v>
      </c>
      <c r="D185" s="40">
        <v>3.0902777777777782E-3</v>
      </c>
      <c r="E185">
        <v>4</v>
      </c>
      <c r="F185" s="41">
        <v>0.75</v>
      </c>
      <c r="G185" s="41">
        <v>0.57140000000000002</v>
      </c>
      <c r="H185" t="s">
        <v>63</v>
      </c>
    </row>
    <row r="186" spans="1:8" ht="30" x14ac:dyDescent="0.25">
      <c r="A186" s="56" t="s">
        <v>309</v>
      </c>
      <c r="B186">
        <v>7</v>
      </c>
      <c r="C186">
        <v>5</v>
      </c>
      <c r="D186" s="40">
        <v>4.0740740740740746E-3</v>
      </c>
      <c r="E186">
        <v>2</v>
      </c>
      <c r="F186" s="41">
        <v>0</v>
      </c>
      <c r="G186" s="41">
        <v>0.28570000000000001</v>
      </c>
      <c r="H186" t="s">
        <v>63</v>
      </c>
    </row>
    <row r="187" spans="1:8" ht="30" x14ac:dyDescent="0.25">
      <c r="A187" s="56" t="s">
        <v>393</v>
      </c>
      <c r="B187">
        <v>7</v>
      </c>
      <c r="C187">
        <v>2</v>
      </c>
      <c r="D187" s="40">
        <v>1.3888888888888889E-4</v>
      </c>
      <c r="E187">
        <v>0</v>
      </c>
      <c r="F187" s="41">
        <v>0</v>
      </c>
      <c r="G187" s="41">
        <v>0</v>
      </c>
      <c r="H187" t="s">
        <v>63</v>
      </c>
    </row>
    <row r="188" spans="1:8" x14ac:dyDescent="0.25">
      <c r="A188" s="56" t="s">
        <v>209</v>
      </c>
      <c r="B188">
        <v>7</v>
      </c>
      <c r="C188">
        <v>7</v>
      </c>
      <c r="D188" s="40">
        <v>4.1666666666666669E-4</v>
      </c>
      <c r="E188">
        <v>1</v>
      </c>
      <c r="F188" s="41">
        <v>0</v>
      </c>
      <c r="G188" s="41">
        <v>0.28570000000000001</v>
      </c>
      <c r="H188" t="s">
        <v>63</v>
      </c>
    </row>
    <row r="189" spans="1:8" x14ac:dyDescent="0.25">
      <c r="A189" s="56" t="s">
        <v>289</v>
      </c>
      <c r="B189">
        <v>7</v>
      </c>
      <c r="C189">
        <v>5</v>
      </c>
      <c r="D189" s="40">
        <v>1.1111111111111111E-3</v>
      </c>
      <c r="E189">
        <v>2</v>
      </c>
      <c r="F189" s="41">
        <v>0.5</v>
      </c>
      <c r="G189" s="41">
        <v>0.28570000000000001</v>
      </c>
      <c r="H189" t="s">
        <v>63</v>
      </c>
    </row>
    <row r="190" spans="1:8" x14ac:dyDescent="0.25">
      <c r="A190" s="56" t="s">
        <v>203</v>
      </c>
      <c r="B190">
        <v>7</v>
      </c>
      <c r="C190">
        <v>7</v>
      </c>
      <c r="D190" s="40">
        <v>6.134259259259259E-4</v>
      </c>
      <c r="E190">
        <v>2</v>
      </c>
      <c r="F190" s="41">
        <v>0.5</v>
      </c>
      <c r="G190" s="41">
        <v>0.1429</v>
      </c>
      <c r="H190" t="s">
        <v>63</v>
      </c>
    </row>
    <row r="191" spans="1:8" x14ac:dyDescent="0.25">
      <c r="A191" s="56" t="s">
        <v>173</v>
      </c>
      <c r="B191">
        <v>7</v>
      </c>
      <c r="C191">
        <v>6</v>
      </c>
      <c r="D191" s="40">
        <v>8.1018518518518516E-4</v>
      </c>
      <c r="E191">
        <v>3</v>
      </c>
      <c r="F191" s="41">
        <v>0.66669999999999996</v>
      </c>
      <c r="G191" s="41">
        <v>0.42859999999999998</v>
      </c>
      <c r="H191" t="s">
        <v>63</v>
      </c>
    </row>
    <row r="192" spans="1:8" x14ac:dyDescent="0.25">
      <c r="A192" s="56" t="s">
        <v>394</v>
      </c>
      <c r="B192">
        <v>7</v>
      </c>
      <c r="C192">
        <v>3</v>
      </c>
      <c r="D192" s="40">
        <v>8.3333333333333339E-4</v>
      </c>
      <c r="E192">
        <v>0</v>
      </c>
      <c r="F192" s="41">
        <v>0</v>
      </c>
      <c r="G192" s="41">
        <v>0</v>
      </c>
      <c r="H192" t="s">
        <v>63</v>
      </c>
    </row>
    <row r="193" spans="1:8" x14ac:dyDescent="0.25">
      <c r="A193" s="56" t="s">
        <v>167</v>
      </c>
      <c r="B193">
        <v>7</v>
      </c>
      <c r="C193">
        <v>7</v>
      </c>
      <c r="D193" s="40">
        <v>1.3888888888888889E-4</v>
      </c>
      <c r="E193">
        <v>4</v>
      </c>
      <c r="F193" s="41">
        <v>1</v>
      </c>
      <c r="G193" s="41">
        <v>0.85709999999999997</v>
      </c>
      <c r="H193" t="s">
        <v>63</v>
      </c>
    </row>
    <row r="194" spans="1:8" x14ac:dyDescent="0.25">
      <c r="A194" s="56" t="s">
        <v>207</v>
      </c>
      <c r="B194">
        <v>7</v>
      </c>
      <c r="C194">
        <v>7</v>
      </c>
      <c r="D194" s="40">
        <v>3.9236111111111112E-3</v>
      </c>
      <c r="E194">
        <v>3</v>
      </c>
      <c r="F194" s="41">
        <v>1</v>
      </c>
      <c r="G194" s="41">
        <v>0.71430000000000005</v>
      </c>
      <c r="H194" t="s">
        <v>63</v>
      </c>
    </row>
    <row r="195" spans="1:8" x14ac:dyDescent="0.25">
      <c r="A195" s="56" t="s">
        <v>276</v>
      </c>
      <c r="B195">
        <v>7</v>
      </c>
      <c r="C195">
        <v>6</v>
      </c>
      <c r="D195" s="40">
        <v>2.5462962962962961E-4</v>
      </c>
      <c r="E195">
        <v>1</v>
      </c>
      <c r="F195" s="41">
        <v>1</v>
      </c>
      <c r="G195" s="41">
        <v>0.28570000000000001</v>
      </c>
      <c r="H195" t="s">
        <v>63</v>
      </c>
    </row>
    <row r="196" spans="1:8" ht="30" x14ac:dyDescent="0.25">
      <c r="A196" s="56" t="s">
        <v>304</v>
      </c>
      <c r="B196">
        <v>6</v>
      </c>
      <c r="C196">
        <v>5</v>
      </c>
      <c r="D196" s="40">
        <v>1.1342592592592591E-3</v>
      </c>
      <c r="E196">
        <v>0</v>
      </c>
      <c r="F196" s="41">
        <v>0</v>
      </c>
      <c r="G196" s="41">
        <v>0</v>
      </c>
      <c r="H196" t="s">
        <v>63</v>
      </c>
    </row>
    <row r="197" spans="1:8" ht="30" x14ac:dyDescent="0.25">
      <c r="A197" s="56" t="s">
        <v>334</v>
      </c>
      <c r="B197">
        <v>6</v>
      </c>
      <c r="C197">
        <v>6</v>
      </c>
      <c r="D197" s="40">
        <v>1.1574074074074073E-4</v>
      </c>
      <c r="E197">
        <v>0</v>
      </c>
      <c r="F197" s="41">
        <v>0</v>
      </c>
      <c r="G197" s="41">
        <v>0</v>
      </c>
      <c r="H197" t="s">
        <v>63</v>
      </c>
    </row>
    <row r="198" spans="1:8" ht="30" x14ac:dyDescent="0.25">
      <c r="A198" s="56" t="s">
        <v>395</v>
      </c>
      <c r="B198">
        <v>6</v>
      </c>
      <c r="C198">
        <v>3</v>
      </c>
      <c r="D198" s="40">
        <v>3.8194444444444446E-4</v>
      </c>
      <c r="E198">
        <v>3</v>
      </c>
      <c r="F198" s="41">
        <v>0.66669999999999996</v>
      </c>
      <c r="G198" s="41">
        <v>0.5</v>
      </c>
      <c r="H198" t="s">
        <v>63</v>
      </c>
    </row>
    <row r="199" spans="1:8" x14ac:dyDescent="0.25">
      <c r="A199" s="56" t="s">
        <v>396</v>
      </c>
      <c r="B199">
        <v>6</v>
      </c>
      <c r="C199">
        <v>6</v>
      </c>
      <c r="D199" s="40">
        <v>3.4722222222222224E-4</v>
      </c>
      <c r="E199">
        <v>6</v>
      </c>
      <c r="F199" s="41">
        <v>0.66669999999999996</v>
      </c>
      <c r="G199" s="41">
        <v>0.66669999999999996</v>
      </c>
      <c r="H199" t="s">
        <v>63</v>
      </c>
    </row>
    <row r="200" spans="1:8" x14ac:dyDescent="0.25">
      <c r="A200" s="56" t="s">
        <v>218</v>
      </c>
      <c r="B200">
        <v>6</v>
      </c>
      <c r="C200">
        <v>3</v>
      </c>
      <c r="D200" s="40">
        <v>6.7129629629629625E-4</v>
      </c>
      <c r="E200">
        <v>1</v>
      </c>
      <c r="F200" s="41">
        <v>0</v>
      </c>
      <c r="G200" s="41">
        <v>0.33329999999999999</v>
      </c>
      <c r="H200" t="s">
        <v>63</v>
      </c>
    </row>
    <row r="201" spans="1:8" ht="30" x14ac:dyDescent="0.25">
      <c r="A201" s="56" t="s">
        <v>234</v>
      </c>
      <c r="B201">
        <v>6</v>
      </c>
      <c r="C201">
        <v>6</v>
      </c>
      <c r="D201" s="40">
        <v>1.5162037037037036E-3</v>
      </c>
      <c r="E201">
        <v>0</v>
      </c>
      <c r="F201" s="41">
        <v>0</v>
      </c>
      <c r="G201" s="41">
        <v>0</v>
      </c>
      <c r="H201" t="s">
        <v>63</v>
      </c>
    </row>
    <row r="202" spans="1:8" ht="30" x14ac:dyDescent="0.25">
      <c r="A202" s="56" t="s">
        <v>397</v>
      </c>
      <c r="B202">
        <v>6</v>
      </c>
      <c r="C202">
        <v>5</v>
      </c>
      <c r="D202" s="40">
        <v>4.0393518518518521E-3</v>
      </c>
      <c r="E202">
        <v>0</v>
      </c>
      <c r="F202" s="41">
        <v>0</v>
      </c>
      <c r="G202" s="41">
        <v>0.16669999999999999</v>
      </c>
      <c r="H202" t="s">
        <v>63</v>
      </c>
    </row>
    <row r="203" spans="1:8" ht="30" x14ac:dyDescent="0.25">
      <c r="A203" s="56" t="s">
        <v>398</v>
      </c>
      <c r="B203">
        <v>6</v>
      </c>
      <c r="C203">
        <v>6</v>
      </c>
      <c r="D203" s="40">
        <v>3.9351851851851852E-4</v>
      </c>
      <c r="E203">
        <v>0</v>
      </c>
      <c r="F203" s="41">
        <v>0</v>
      </c>
      <c r="G203" s="41">
        <v>0.16669999999999999</v>
      </c>
      <c r="H203" t="s">
        <v>63</v>
      </c>
    </row>
    <row r="204" spans="1:8" x14ac:dyDescent="0.25">
      <c r="A204" s="56" t="s">
        <v>301</v>
      </c>
      <c r="B204">
        <v>6</v>
      </c>
      <c r="C204">
        <v>6</v>
      </c>
      <c r="D204" s="40">
        <v>2.6620370370370372E-4</v>
      </c>
      <c r="E204">
        <v>0</v>
      </c>
      <c r="F204" s="41">
        <v>0</v>
      </c>
      <c r="G204" s="41">
        <v>0</v>
      </c>
      <c r="H204" t="s">
        <v>63</v>
      </c>
    </row>
    <row r="205" spans="1:8" x14ac:dyDescent="0.25">
      <c r="A205" s="56" t="s">
        <v>225</v>
      </c>
      <c r="B205">
        <v>6</v>
      </c>
      <c r="C205">
        <v>5</v>
      </c>
      <c r="D205" s="40">
        <v>1.9097222222222222E-3</v>
      </c>
      <c r="E205">
        <v>0</v>
      </c>
      <c r="F205" s="41">
        <v>0</v>
      </c>
      <c r="G205" s="41">
        <v>0</v>
      </c>
      <c r="H205" t="s">
        <v>63</v>
      </c>
    </row>
    <row r="206" spans="1:8" ht="30" x14ac:dyDescent="0.25">
      <c r="A206" s="56" t="s">
        <v>399</v>
      </c>
      <c r="B206">
        <v>5</v>
      </c>
      <c r="C206">
        <v>4</v>
      </c>
      <c r="D206" s="40">
        <v>3.4490740740740745E-3</v>
      </c>
      <c r="E206">
        <v>0</v>
      </c>
      <c r="F206" s="41">
        <v>0</v>
      </c>
      <c r="G206" s="41">
        <v>0</v>
      </c>
      <c r="H206" t="s">
        <v>63</v>
      </c>
    </row>
    <row r="207" spans="1:8" ht="30" x14ac:dyDescent="0.25">
      <c r="A207" s="56" t="s">
        <v>400</v>
      </c>
      <c r="B207">
        <v>5</v>
      </c>
      <c r="C207">
        <v>4</v>
      </c>
      <c r="D207" s="40">
        <v>1.0185185185185186E-3</v>
      </c>
      <c r="E207">
        <v>1</v>
      </c>
      <c r="F207" s="41">
        <v>0</v>
      </c>
      <c r="G207" s="41">
        <v>0.2</v>
      </c>
      <c r="H207" t="s">
        <v>63</v>
      </c>
    </row>
    <row r="208" spans="1:8" ht="30" x14ac:dyDescent="0.25">
      <c r="A208" s="56" t="s">
        <v>277</v>
      </c>
      <c r="B208">
        <v>5</v>
      </c>
      <c r="C208">
        <v>5</v>
      </c>
      <c r="D208" s="40">
        <v>2.7893518518518519E-3</v>
      </c>
      <c r="E208">
        <v>0</v>
      </c>
      <c r="F208" s="41">
        <v>0</v>
      </c>
      <c r="G208" s="41">
        <v>0</v>
      </c>
      <c r="H208" t="s">
        <v>63</v>
      </c>
    </row>
    <row r="209" spans="1:8" x14ac:dyDescent="0.25">
      <c r="A209" s="56" t="s">
        <v>401</v>
      </c>
      <c r="B209">
        <v>5</v>
      </c>
      <c r="C209">
        <v>2</v>
      </c>
      <c r="D209" s="40">
        <v>3.3564814814814812E-4</v>
      </c>
      <c r="E209">
        <v>0</v>
      </c>
      <c r="F209" s="41">
        <v>0</v>
      </c>
      <c r="G209" s="41">
        <v>0</v>
      </c>
      <c r="H209" t="s">
        <v>63</v>
      </c>
    </row>
    <row r="210" spans="1:8" x14ac:dyDescent="0.25">
      <c r="A210" s="56" t="s">
        <v>176</v>
      </c>
      <c r="B210">
        <v>5</v>
      </c>
      <c r="C210">
        <v>5</v>
      </c>
      <c r="D210" s="40">
        <v>5.7870370370370366E-5</v>
      </c>
      <c r="E210">
        <v>3</v>
      </c>
      <c r="F210" s="41">
        <v>0</v>
      </c>
      <c r="G210" s="41">
        <v>0.2</v>
      </c>
      <c r="H210" t="s">
        <v>63</v>
      </c>
    </row>
    <row r="211" spans="1:8" x14ac:dyDescent="0.25">
      <c r="A211" s="56" t="s">
        <v>140</v>
      </c>
      <c r="B211">
        <v>5</v>
      </c>
      <c r="C211">
        <v>4</v>
      </c>
      <c r="D211" s="40">
        <v>2.5578703703703705E-3</v>
      </c>
      <c r="E211">
        <v>0</v>
      </c>
      <c r="F211" s="41">
        <v>0</v>
      </c>
      <c r="G211" s="41">
        <v>0.2</v>
      </c>
      <c r="H211" t="s">
        <v>63</v>
      </c>
    </row>
    <row r="212" spans="1:8" ht="60" x14ac:dyDescent="0.25">
      <c r="A212" s="56" t="s">
        <v>216</v>
      </c>
      <c r="B212">
        <v>5</v>
      </c>
      <c r="C212">
        <v>4</v>
      </c>
      <c r="D212" s="40">
        <v>9.618055555555555E-3</v>
      </c>
      <c r="E212">
        <v>0</v>
      </c>
      <c r="F212" s="41">
        <v>0</v>
      </c>
      <c r="G212" s="41">
        <v>0</v>
      </c>
      <c r="H212" t="s">
        <v>63</v>
      </c>
    </row>
    <row r="213" spans="1:8" ht="60" x14ac:dyDescent="0.25">
      <c r="A213" s="56" t="s">
        <v>338</v>
      </c>
      <c r="B213">
        <v>5</v>
      </c>
      <c r="C213">
        <v>3</v>
      </c>
      <c r="D213" s="40">
        <v>2.6620370370370372E-4</v>
      </c>
      <c r="E213">
        <v>0</v>
      </c>
      <c r="F213" s="41">
        <v>0</v>
      </c>
      <c r="G213" s="41">
        <v>0</v>
      </c>
      <c r="H213" t="s">
        <v>63</v>
      </c>
    </row>
    <row r="214" spans="1:8" ht="60" x14ac:dyDescent="0.25">
      <c r="A214" s="56" t="s">
        <v>402</v>
      </c>
      <c r="B214">
        <v>5</v>
      </c>
      <c r="C214">
        <v>4</v>
      </c>
      <c r="D214" s="40">
        <v>3.4722222222222224E-4</v>
      </c>
      <c r="E214">
        <v>2</v>
      </c>
      <c r="F214" s="41">
        <v>1</v>
      </c>
      <c r="G214" s="41">
        <v>0.6</v>
      </c>
      <c r="H214" t="s">
        <v>63</v>
      </c>
    </row>
    <row r="215" spans="1:8" x14ac:dyDescent="0.25">
      <c r="A215" s="56" t="s">
        <v>314</v>
      </c>
      <c r="B215">
        <v>5</v>
      </c>
      <c r="C215">
        <v>1</v>
      </c>
      <c r="D215" s="40">
        <v>8.1018518518518516E-5</v>
      </c>
      <c r="E215">
        <v>0</v>
      </c>
      <c r="F215" s="41">
        <v>0</v>
      </c>
      <c r="G215" s="41">
        <v>0</v>
      </c>
      <c r="H215" t="s">
        <v>63</v>
      </c>
    </row>
    <row r="216" spans="1:8" x14ac:dyDescent="0.25">
      <c r="A216" s="56" t="s">
        <v>233</v>
      </c>
      <c r="B216">
        <v>5</v>
      </c>
      <c r="C216">
        <v>5</v>
      </c>
      <c r="D216" s="40">
        <v>4.7453703703703704E-4</v>
      </c>
      <c r="E216">
        <v>2</v>
      </c>
      <c r="F216" s="41">
        <v>1</v>
      </c>
      <c r="G216" s="41">
        <v>0.6</v>
      </c>
      <c r="H216" t="s">
        <v>63</v>
      </c>
    </row>
    <row r="217" spans="1:8" ht="30" x14ac:dyDescent="0.25">
      <c r="A217" s="56" t="s">
        <v>222</v>
      </c>
      <c r="B217">
        <v>5</v>
      </c>
      <c r="C217">
        <v>3</v>
      </c>
      <c r="D217" s="40">
        <v>2.8935185185185189E-4</v>
      </c>
      <c r="E217">
        <v>0</v>
      </c>
      <c r="F217" s="41">
        <v>0</v>
      </c>
      <c r="G217" s="41">
        <v>0</v>
      </c>
      <c r="H217" t="s">
        <v>63</v>
      </c>
    </row>
    <row r="218" spans="1:8" x14ac:dyDescent="0.25">
      <c r="A218" s="56" t="s">
        <v>206</v>
      </c>
      <c r="B218">
        <v>5</v>
      </c>
      <c r="C218">
        <v>3</v>
      </c>
      <c r="D218" s="40">
        <v>1.1226851851851851E-3</v>
      </c>
      <c r="E218">
        <v>0</v>
      </c>
      <c r="F218" s="41">
        <v>0</v>
      </c>
      <c r="G218" s="41">
        <v>0</v>
      </c>
      <c r="H218" t="s">
        <v>63</v>
      </c>
    </row>
    <row r="219" spans="1:8" ht="30" x14ac:dyDescent="0.25">
      <c r="A219" s="56" t="s">
        <v>403</v>
      </c>
      <c r="B219">
        <v>5</v>
      </c>
      <c r="C219">
        <v>2</v>
      </c>
      <c r="D219" s="40">
        <v>5.7870370370370378E-4</v>
      </c>
      <c r="E219">
        <v>0</v>
      </c>
      <c r="F219" s="41">
        <v>0</v>
      </c>
      <c r="G219" s="41">
        <v>0</v>
      </c>
      <c r="H219" t="s">
        <v>63</v>
      </c>
    </row>
    <row r="220" spans="1:8" x14ac:dyDescent="0.25">
      <c r="A220" s="56" t="s">
        <v>404</v>
      </c>
      <c r="B220">
        <v>5</v>
      </c>
      <c r="C220">
        <v>4</v>
      </c>
      <c r="D220" s="40">
        <v>2.199074074074074E-4</v>
      </c>
      <c r="E220">
        <v>2</v>
      </c>
      <c r="F220" s="41">
        <v>0.5</v>
      </c>
      <c r="G220" s="41">
        <v>0.2</v>
      </c>
      <c r="H220" t="s">
        <v>63</v>
      </c>
    </row>
    <row r="221" spans="1:8" x14ac:dyDescent="0.25">
      <c r="A221" s="56" t="s">
        <v>235</v>
      </c>
      <c r="B221">
        <v>5</v>
      </c>
      <c r="C221">
        <v>5</v>
      </c>
      <c r="D221" s="40">
        <v>1.2037037037037038E-3</v>
      </c>
      <c r="E221">
        <v>1</v>
      </c>
      <c r="F221" s="41">
        <v>0</v>
      </c>
      <c r="G221" s="41">
        <v>0</v>
      </c>
      <c r="H221" t="s">
        <v>63</v>
      </c>
    </row>
    <row r="222" spans="1:8" x14ac:dyDescent="0.25">
      <c r="A222" s="56" t="s">
        <v>325</v>
      </c>
      <c r="B222">
        <v>5</v>
      </c>
      <c r="C222">
        <v>4</v>
      </c>
      <c r="D222" s="40">
        <v>8.564814814814815E-4</v>
      </c>
      <c r="E222">
        <v>3</v>
      </c>
      <c r="F222" s="41">
        <v>0.66669999999999996</v>
      </c>
      <c r="G222" s="41">
        <v>0.6</v>
      </c>
      <c r="H222" t="s">
        <v>63</v>
      </c>
    </row>
    <row r="223" spans="1:8" ht="30" x14ac:dyDescent="0.25">
      <c r="A223" s="56" t="s">
        <v>347</v>
      </c>
      <c r="B223">
        <v>5</v>
      </c>
      <c r="C223">
        <v>1</v>
      </c>
      <c r="D223" s="40">
        <v>1.712962962962963E-3</v>
      </c>
      <c r="E223">
        <v>0</v>
      </c>
      <c r="F223" s="41">
        <v>0</v>
      </c>
      <c r="G223" s="41">
        <v>0</v>
      </c>
      <c r="H223" t="s">
        <v>63</v>
      </c>
    </row>
    <row r="224" spans="1:8" ht="30" x14ac:dyDescent="0.25">
      <c r="A224" s="56" t="s">
        <v>266</v>
      </c>
      <c r="B224">
        <v>4</v>
      </c>
      <c r="C224">
        <v>3</v>
      </c>
      <c r="D224" s="40">
        <v>2.4305555555555552E-4</v>
      </c>
      <c r="E224">
        <v>1</v>
      </c>
      <c r="F224" s="41">
        <v>1</v>
      </c>
      <c r="G224" s="41">
        <v>0.25</v>
      </c>
      <c r="H224" t="s">
        <v>63</v>
      </c>
    </row>
    <row r="225" spans="1:8" ht="60" x14ac:dyDescent="0.25">
      <c r="A225" s="56" t="s">
        <v>405</v>
      </c>
      <c r="B225">
        <v>4</v>
      </c>
      <c r="C225">
        <v>1</v>
      </c>
      <c r="D225" s="40">
        <v>6.7129629629629625E-4</v>
      </c>
      <c r="E225">
        <v>0</v>
      </c>
      <c r="F225" s="41">
        <v>0</v>
      </c>
      <c r="G225" s="41">
        <v>0</v>
      </c>
      <c r="H225" t="s">
        <v>63</v>
      </c>
    </row>
    <row r="226" spans="1:8" x14ac:dyDescent="0.25">
      <c r="A226" s="56" t="s">
        <v>331</v>
      </c>
      <c r="B226">
        <v>4</v>
      </c>
      <c r="C226">
        <v>3</v>
      </c>
      <c r="D226" s="40">
        <v>1.5046296296296297E-4</v>
      </c>
      <c r="E226">
        <v>0</v>
      </c>
      <c r="F226" s="41">
        <v>0</v>
      </c>
      <c r="G226" s="41">
        <v>0</v>
      </c>
      <c r="H226" t="s">
        <v>63</v>
      </c>
    </row>
    <row r="227" spans="1:8" x14ac:dyDescent="0.25">
      <c r="A227" s="56" t="s">
        <v>406</v>
      </c>
      <c r="B227">
        <v>4</v>
      </c>
      <c r="C227">
        <v>2</v>
      </c>
      <c r="D227" s="40">
        <v>3.1250000000000001E-4</v>
      </c>
      <c r="E227">
        <v>0</v>
      </c>
      <c r="F227" s="41">
        <v>0</v>
      </c>
      <c r="G227" s="41">
        <v>0</v>
      </c>
      <c r="H227" t="s">
        <v>63</v>
      </c>
    </row>
    <row r="228" spans="1:8" ht="30" x14ac:dyDescent="0.25">
      <c r="A228" s="56" t="s">
        <v>407</v>
      </c>
      <c r="B228">
        <v>4</v>
      </c>
      <c r="C228">
        <v>1</v>
      </c>
      <c r="D228" s="40">
        <v>3.0092592592592595E-4</v>
      </c>
      <c r="E228">
        <v>0</v>
      </c>
      <c r="F228" s="41">
        <v>0</v>
      </c>
      <c r="G228" s="41">
        <v>0</v>
      </c>
      <c r="H228" t="s">
        <v>63</v>
      </c>
    </row>
    <row r="229" spans="1:8" ht="30" x14ac:dyDescent="0.25">
      <c r="A229" s="56" t="s">
        <v>256</v>
      </c>
      <c r="B229">
        <v>4</v>
      </c>
      <c r="C229">
        <v>3</v>
      </c>
      <c r="D229" s="40">
        <v>1.7361111111111112E-4</v>
      </c>
      <c r="E229">
        <v>0</v>
      </c>
      <c r="F229" s="41">
        <v>0</v>
      </c>
      <c r="G229" s="41">
        <v>0</v>
      </c>
      <c r="H229" t="s">
        <v>63</v>
      </c>
    </row>
    <row r="230" spans="1:8" ht="30" x14ac:dyDescent="0.25">
      <c r="A230" s="56" t="s">
        <v>408</v>
      </c>
      <c r="B230">
        <v>4</v>
      </c>
      <c r="C230">
        <v>3</v>
      </c>
      <c r="D230" s="40">
        <v>1.9097222222222222E-3</v>
      </c>
      <c r="E230">
        <v>0</v>
      </c>
      <c r="F230" s="41">
        <v>0</v>
      </c>
      <c r="G230" s="41">
        <v>0</v>
      </c>
      <c r="H230" t="s">
        <v>63</v>
      </c>
    </row>
    <row r="231" spans="1:8" x14ac:dyDescent="0.25">
      <c r="A231" s="56" t="s">
        <v>126</v>
      </c>
      <c r="B231">
        <v>4</v>
      </c>
      <c r="C231">
        <v>4</v>
      </c>
      <c r="D231" s="40">
        <v>7.9861111111111105E-4</v>
      </c>
      <c r="E231">
        <v>4</v>
      </c>
      <c r="F231" s="41">
        <v>0.5</v>
      </c>
      <c r="G231" s="41">
        <v>0.5</v>
      </c>
      <c r="H231" t="s">
        <v>63</v>
      </c>
    </row>
    <row r="232" spans="1:8" x14ac:dyDescent="0.25">
      <c r="A232" s="56" t="s">
        <v>409</v>
      </c>
      <c r="B232">
        <v>4</v>
      </c>
      <c r="C232">
        <v>4</v>
      </c>
      <c r="D232" s="40">
        <v>1.0300925925925926E-3</v>
      </c>
      <c r="E232">
        <v>3</v>
      </c>
      <c r="F232" s="41">
        <v>1</v>
      </c>
      <c r="G232" s="41">
        <v>0.75</v>
      </c>
      <c r="H232" t="s">
        <v>63</v>
      </c>
    </row>
    <row r="233" spans="1:8" x14ac:dyDescent="0.25">
      <c r="A233" s="56" t="s">
        <v>270</v>
      </c>
      <c r="B233">
        <v>4</v>
      </c>
      <c r="C233">
        <v>4</v>
      </c>
      <c r="D233" s="40">
        <v>3.3564814814814812E-4</v>
      </c>
      <c r="E233">
        <v>0</v>
      </c>
      <c r="F233" s="41">
        <v>0</v>
      </c>
      <c r="G233" s="41">
        <v>0.25</v>
      </c>
      <c r="H233" t="s">
        <v>63</v>
      </c>
    </row>
    <row r="234" spans="1:8" ht="30" x14ac:dyDescent="0.25">
      <c r="A234" s="56" t="s">
        <v>410</v>
      </c>
      <c r="B234">
        <v>4</v>
      </c>
      <c r="C234">
        <v>4</v>
      </c>
      <c r="D234" s="40">
        <v>3.1250000000000001E-4</v>
      </c>
      <c r="E234">
        <v>3</v>
      </c>
      <c r="F234" s="41">
        <v>1</v>
      </c>
      <c r="G234" s="41">
        <v>0.75</v>
      </c>
      <c r="H234" t="s">
        <v>63</v>
      </c>
    </row>
    <row r="235" spans="1:8" ht="30" x14ac:dyDescent="0.25">
      <c r="A235" s="56" t="s">
        <v>311</v>
      </c>
      <c r="B235">
        <v>4</v>
      </c>
      <c r="C235">
        <v>3</v>
      </c>
      <c r="D235" s="40">
        <v>7.8703703703703705E-4</v>
      </c>
      <c r="E235">
        <v>1</v>
      </c>
      <c r="F235" s="41">
        <v>1</v>
      </c>
      <c r="G235" s="41">
        <v>0.5</v>
      </c>
      <c r="H235" t="s">
        <v>63</v>
      </c>
    </row>
    <row r="236" spans="1:8" x14ac:dyDescent="0.25">
      <c r="A236" s="56" t="s">
        <v>245</v>
      </c>
      <c r="B236">
        <v>4</v>
      </c>
      <c r="C236">
        <v>4</v>
      </c>
      <c r="D236" s="40">
        <v>4.2824074074074075E-4</v>
      </c>
      <c r="E236">
        <v>4</v>
      </c>
      <c r="F236" s="41">
        <v>0.5</v>
      </c>
      <c r="G236" s="41">
        <v>0.5</v>
      </c>
      <c r="H236" t="s">
        <v>63</v>
      </c>
    </row>
    <row r="237" spans="1:8" x14ac:dyDescent="0.25">
      <c r="A237" s="56" t="s">
        <v>316</v>
      </c>
      <c r="B237">
        <v>4</v>
      </c>
      <c r="C237">
        <v>3</v>
      </c>
      <c r="D237" s="40">
        <v>1.8518518518518518E-4</v>
      </c>
      <c r="E237">
        <v>0</v>
      </c>
      <c r="F237" s="41">
        <v>0</v>
      </c>
      <c r="G237" s="41">
        <v>0</v>
      </c>
      <c r="H237" t="s">
        <v>63</v>
      </c>
    </row>
    <row r="238" spans="1:8" x14ac:dyDescent="0.25">
      <c r="A238" s="56" t="s">
        <v>291</v>
      </c>
      <c r="B238">
        <v>4</v>
      </c>
      <c r="C238">
        <v>4</v>
      </c>
      <c r="D238" s="40">
        <v>1.9675925925925926E-4</v>
      </c>
      <c r="E238">
        <v>4</v>
      </c>
      <c r="F238" s="41">
        <v>0.75</v>
      </c>
      <c r="G238" s="41">
        <v>0.75</v>
      </c>
      <c r="H238" t="s">
        <v>63</v>
      </c>
    </row>
    <row r="239" spans="1:8" x14ac:dyDescent="0.25">
      <c r="A239" s="56" t="s">
        <v>411</v>
      </c>
      <c r="B239">
        <v>4</v>
      </c>
      <c r="C239">
        <v>2</v>
      </c>
      <c r="D239" s="40">
        <v>1.1805555555555556E-3</v>
      </c>
      <c r="E239">
        <v>0</v>
      </c>
      <c r="F239" s="41">
        <v>0</v>
      </c>
      <c r="G239" s="41">
        <v>0</v>
      </c>
      <c r="H239" t="s">
        <v>63</v>
      </c>
    </row>
    <row r="240" spans="1:8" x14ac:dyDescent="0.25">
      <c r="A240" s="56" t="s">
        <v>412</v>
      </c>
      <c r="B240">
        <v>4</v>
      </c>
      <c r="C240">
        <v>3</v>
      </c>
      <c r="D240" s="40">
        <v>9.1435185185185185E-4</v>
      </c>
      <c r="E240">
        <v>1</v>
      </c>
      <c r="F240" s="41">
        <v>1</v>
      </c>
      <c r="G240" s="41">
        <v>0.25</v>
      </c>
      <c r="H240" t="s">
        <v>63</v>
      </c>
    </row>
    <row r="241" spans="1:8" x14ac:dyDescent="0.25">
      <c r="A241" s="56" t="s">
        <v>161</v>
      </c>
      <c r="B241">
        <v>4</v>
      </c>
      <c r="C241">
        <v>3</v>
      </c>
      <c r="D241" s="40">
        <v>1.7361111111111112E-4</v>
      </c>
      <c r="E241">
        <v>0</v>
      </c>
      <c r="F241" s="41">
        <v>0</v>
      </c>
      <c r="G241" s="41">
        <v>0</v>
      </c>
      <c r="H241" t="s">
        <v>63</v>
      </c>
    </row>
    <row r="242" spans="1:8" ht="30" x14ac:dyDescent="0.25">
      <c r="A242" s="56" t="s">
        <v>413</v>
      </c>
      <c r="B242">
        <v>4</v>
      </c>
      <c r="C242">
        <v>2</v>
      </c>
      <c r="D242" s="40">
        <v>7.6388888888888893E-4</v>
      </c>
      <c r="E242">
        <v>0</v>
      </c>
      <c r="F242" s="41">
        <v>0</v>
      </c>
      <c r="G242" s="41">
        <v>0</v>
      </c>
      <c r="H242" t="s">
        <v>63</v>
      </c>
    </row>
    <row r="243" spans="1:8" ht="30" x14ac:dyDescent="0.25">
      <c r="A243" s="56" t="s">
        <v>265</v>
      </c>
      <c r="B243">
        <v>4</v>
      </c>
      <c r="C243">
        <v>4</v>
      </c>
      <c r="D243" s="40">
        <v>2.4305555555555552E-4</v>
      </c>
      <c r="E243">
        <v>0</v>
      </c>
      <c r="F243" s="41">
        <v>0</v>
      </c>
      <c r="G243" s="41">
        <v>0</v>
      </c>
      <c r="H243" t="s">
        <v>63</v>
      </c>
    </row>
    <row r="244" spans="1:8" x14ac:dyDescent="0.25">
      <c r="A244" s="56" t="s">
        <v>251</v>
      </c>
      <c r="B244">
        <v>4</v>
      </c>
      <c r="C244">
        <v>4</v>
      </c>
      <c r="D244" s="40">
        <v>1.7361111111111112E-4</v>
      </c>
      <c r="E244">
        <v>0</v>
      </c>
      <c r="F244" s="41">
        <v>0</v>
      </c>
      <c r="G244" s="41">
        <v>0</v>
      </c>
      <c r="H244" t="s">
        <v>63</v>
      </c>
    </row>
    <row r="245" spans="1:8" x14ac:dyDescent="0.25">
      <c r="A245" s="56" t="s">
        <v>414</v>
      </c>
      <c r="B245">
        <v>4</v>
      </c>
      <c r="C245">
        <v>4</v>
      </c>
      <c r="D245" s="40">
        <v>4.8611111111111104E-4</v>
      </c>
      <c r="E245">
        <v>0</v>
      </c>
      <c r="F245" s="41">
        <v>0</v>
      </c>
      <c r="G245" s="41">
        <v>0</v>
      </c>
      <c r="H245" t="s">
        <v>63</v>
      </c>
    </row>
    <row r="246" spans="1:8" x14ac:dyDescent="0.25">
      <c r="A246" s="56" t="s">
        <v>188</v>
      </c>
      <c r="B246">
        <v>4</v>
      </c>
      <c r="C246">
        <v>4</v>
      </c>
      <c r="D246" s="40">
        <v>4.8842592592592592E-3</v>
      </c>
      <c r="E246">
        <v>0</v>
      </c>
      <c r="F246" s="41">
        <v>0</v>
      </c>
      <c r="G246" s="41">
        <v>0.25</v>
      </c>
      <c r="H246" t="s">
        <v>63</v>
      </c>
    </row>
    <row r="247" spans="1:8" x14ac:dyDescent="0.25">
      <c r="A247" s="56" t="s">
        <v>193</v>
      </c>
      <c r="B247">
        <v>4</v>
      </c>
      <c r="C247">
        <v>4</v>
      </c>
      <c r="D247" s="40">
        <v>6.5972222222222213E-4</v>
      </c>
      <c r="E247">
        <v>4</v>
      </c>
      <c r="F247" s="41">
        <v>0.75</v>
      </c>
      <c r="G247" s="41">
        <v>0.75</v>
      </c>
      <c r="H247" t="s">
        <v>63</v>
      </c>
    </row>
    <row r="248" spans="1:8" x14ac:dyDescent="0.25">
      <c r="A248" s="56" t="s">
        <v>236</v>
      </c>
      <c r="B248">
        <v>4</v>
      </c>
      <c r="C248">
        <v>4</v>
      </c>
      <c r="D248" s="40">
        <v>7.5231481481481471E-4</v>
      </c>
      <c r="E248">
        <v>0</v>
      </c>
      <c r="F248" s="41">
        <v>0</v>
      </c>
      <c r="G248" s="41">
        <v>0.5</v>
      </c>
      <c r="H248" t="s">
        <v>63</v>
      </c>
    </row>
    <row r="249" spans="1:8" x14ac:dyDescent="0.25">
      <c r="A249" s="56" t="s">
        <v>415</v>
      </c>
      <c r="B249">
        <v>4</v>
      </c>
      <c r="C249">
        <v>1</v>
      </c>
      <c r="D249" s="40">
        <v>1.0416666666666667E-4</v>
      </c>
      <c r="E249">
        <v>0</v>
      </c>
      <c r="F249" s="41">
        <v>0</v>
      </c>
      <c r="G249" s="41">
        <v>0</v>
      </c>
      <c r="H249" t="s">
        <v>63</v>
      </c>
    </row>
    <row r="250" spans="1:8" ht="30" x14ac:dyDescent="0.25">
      <c r="A250" s="56" t="s">
        <v>327</v>
      </c>
      <c r="B250">
        <v>3</v>
      </c>
      <c r="C250">
        <v>3</v>
      </c>
      <c r="D250" s="40">
        <v>9.6064814814814808E-4</v>
      </c>
      <c r="E250">
        <v>0</v>
      </c>
      <c r="F250" s="41">
        <v>0</v>
      </c>
      <c r="G250" s="41">
        <v>0</v>
      </c>
      <c r="H250" t="s">
        <v>63</v>
      </c>
    </row>
    <row r="251" spans="1:8" ht="30" x14ac:dyDescent="0.25">
      <c r="A251" s="56" t="s">
        <v>416</v>
      </c>
      <c r="B251">
        <v>3</v>
      </c>
      <c r="C251">
        <v>2</v>
      </c>
      <c r="D251" s="40">
        <v>2.4652777777777776E-3</v>
      </c>
      <c r="E251">
        <v>0</v>
      </c>
      <c r="F251" s="41">
        <v>0</v>
      </c>
      <c r="G251" s="41">
        <v>0</v>
      </c>
      <c r="H251" t="s">
        <v>63</v>
      </c>
    </row>
    <row r="252" spans="1:8" ht="30" x14ac:dyDescent="0.25">
      <c r="A252" s="56" t="s">
        <v>226</v>
      </c>
      <c r="B252">
        <v>3</v>
      </c>
      <c r="C252">
        <v>2</v>
      </c>
      <c r="D252" s="40">
        <v>9.3750000000000007E-4</v>
      </c>
      <c r="E252">
        <v>0</v>
      </c>
      <c r="F252" s="41">
        <v>0</v>
      </c>
      <c r="G252" s="41">
        <v>0.33329999999999999</v>
      </c>
      <c r="H252" t="s">
        <v>63</v>
      </c>
    </row>
    <row r="253" spans="1:8" ht="30" x14ac:dyDescent="0.25">
      <c r="A253" s="56" t="s">
        <v>417</v>
      </c>
      <c r="B253">
        <v>3</v>
      </c>
      <c r="C253">
        <v>2</v>
      </c>
      <c r="D253" s="40">
        <v>3.7037037037037035E-4</v>
      </c>
      <c r="E253">
        <v>0</v>
      </c>
      <c r="F253" s="41">
        <v>0</v>
      </c>
      <c r="G253" s="41">
        <v>0</v>
      </c>
      <c r="H253" t="s">
        <v>63</v>
      </c>
    </row>
    <row r="254" spans="1:8" x14ac:dyDescent="0.25">
      <c r="A254" s="56" t="s">
        <v>418</v>
      </c>
      <c r="B254">
        <v>3</v>
      </c>
      <c r="C254">
        <v>2</v>
      </c>
      <c r="D254" s="40">
        <v>1.0879629629629629E-3</v>
      </c>
      <c r="E254">
        <v>0</v>
      </c>
      <c r="F254" s="41">
        <v>0</v>
      </c>
      <c r="G254" s="41">
        <v>0</v>
      </c>
      <c r="H254" t="s">
        <v>63</v>
      </c>
    </row>
    <row r="255" spans="1:8" x14ac:dyDescent="0.25">
      <c r="A255" s="56" t="s">
        <v>329</v>
      </c>
      <c r="B255">
        <v>3</v>
      </c>
      <c r="C255">
        <v>2</v>
      </c>
      <c r="D255" s="40">
        <v>4.9768518518518521E-4</v>
      </c>
      <c r="E255">
        <v>1</v>
      </c>
      <c r="F255" s="41">
        <v>1</v>
      </c>
      <c r="G255" s="41">
        <v>0.66669999999999996</v>
      </c>
      <c r="H255" t="s">
        <v>63</v>
      </c>
    </row>
    <row r="256" spans="1:8" x14ac:dyDescent="0.25">
      <c r="A256" s="56" t="s">
        <v>419</v>
      </c>
      <c r="B256">
        <v>3</v>
      </c>
      <c r="C256">
        <v>1</v>
      </c>
      <c r="D256" s="40">
        <v>4.1666666666666669E-4</v>
      </c>
      <c r="E256">
        <v>0</v>
      </c>
      <c r="F256" s="41">
        <v>0</v>
      </c>
      <c r="G256" s="41">
        <v>0</v>
      </c>
      <c r="H256" t="s">
        <v>63</v>
      </c>
    </row>
    <row r="257" spans="1:8" x14ac:dyDescent="0.25">
      <c r="A257" s="56" t="s">
        <v>420</v>
      </c>
      <c r="B257">
        <v>3</v>
      </c>
      <c r="C257">
        <v>1</v>
      </c>
      <c r="D257" s="40">
        <v>9.2592592592592588E-5</v>
      </c>
      <c r="E257">
        <v>0</v>
      </c>
      <c r="F257" s="41">
        <v>0</v>
      </c>
      <c r="G257" s="41">
        <v>0</v>
      </c>
      <c r="H257" t="s">
        <v>63</v>
      </c>
    </row>
    <row r="258" spans="1:8" x14ac:dyDescent="0.25">
      <c r="A258" s="56" t="s">
        <v>121</v>
      </c>
      <c r="B258">
        <v>3</v>
      </c>
      <c r="C258">
        <v>3</v>
      </c>
      <c r="D258" s="40">
        <v>3.5879629629629635E-4</v>
      </c>
      <c r="E258">
        <v>3</v>
      </c>
      <c r="F258" s="41">
        <v>0.33329999999999999</v>
      </c>
      <c r="G258" s="41">
        <v>0.33329999999999999</v>
      </c>
      <c r="H258" t="s">
        <v>63</v>
      </c>
    </row>
    <row r="259" spans="1:8" ht="30" x14ac:dyDescent="0.25">
      <c r="A259" s="56" t="s">
        <v>214</v>
      </c>
      <c r="B259">
        <v>3</v>
      </c>
      <c r="C259">
        <v>3</v>
      </c>
      <c r="D259" s="40">
        <v>0</v>
      </c>
      <c r="E259">
        <v>1</v>
      </c>
      <c r="F259" s="41">
        <v>1</v>
      </c>
      <c r="G259" s="41">
        <v>1</v>
      </c>
      <c r="H259" t="s">
        <v>63</v>
      </c>
    </row>
    <row r="260" spans="1:8" ht="30" x14ac:dyDescent="0.25">
      <c r="A260" s="56" t="s">
        <v>278</v>
      </c>
      <c r="B260">
        <v>3</v>
      </c>
      <c r="C260">
        <v>3</v>
      </c>
      <c r="D260" s="40">
        <v>9.8379629629629642E-4</v>
      </c>
      <c r="E260">
        <v>0</v>
      </c>
      <c r="F260" s="41">
        <v>0</v>
      </c>
      <c r="G260" s="41">
        <v>0.33329999999999999</v>
      </c>
      <c r="H260" t="s">
        <v>63</v>
      </c>
    </row>
    <row r="261" spans="1:8" ht="75" x14ac:dyDescent="0.25">
      <c r="A261" s="56" t="s">
        <v>421</v>
      </c>
      <c r="B261">
        <v>3</v>
      </c>
      <c r="C261">
        <v>1</v>
      </c>
      <c r="D261" s="40">
        <v>1.5046296296296297E-4</v>
      </c>
      <c r="E261">
        <v>0</v>
      </c>
      <c r="F261" s="41">
        <v>0</v>
      </c>
      <c r="G261" s="41">
        <v>0</v>
      </c>
      <c r="H261" t="s">
        <v>63</v>
      </c>
    </row>
    <row r="262" spans="1:8" x14ac:dyDescent="0.25">
      <c r="A262" s="56" t="s">
        <v>422</v>
      </c>
      <c r="B262">
        <v>3</v>
      </c>
      <c r="C262">
        <v>3</v>
      </c>
      <c r="D262" s="40">
        <v>3.7037037037037035E-4</v>
      </c>
      <c r="E262">
        <v>1</v>
      </c>
      <c r="F262" s="41">
        <v>0</v>
      </c>
      <c r="G262" s="41">
        <v>0</v>
      </c>
      <c r="H262" t="s">
        <v>63</v>
      </c>
    </row>
    <row r="263" spans="1:8" x14ac:dyDescent="0.25">
      <c r="A263" s="56" t="s">
        <v>423</v>
      </c>
      <c r="B263">
        <v>3</v>
      </c>
      <c r="C263">
        <v>2</v>
      </c>
      <c r="D263" s="40">
        <v>2.0833333333333335E-4</v>
      </c>
      <c r="E263">
        <v>0</v>
      </c>
      <c r="F263" s="41">
        <v>0</v>
      </c>
      <c r="G263" s="41">
        <v>0</v>
      </c>
      <c r="H263" t="s">
        <v>63</v>
      </c>
    </row>
    <row r="264" spans="1:8" ht="30" x14ac:dyDescent="0.25">
      <c r="A264" s="56" t="s">
        <v>424</v>
      </c>
      <c r="B264">
        <v>3</v>
      </c>
      <c r="C264">
        <v>2</v>
      </c>
      <c r="D264" s="40">
        <v>1.3888888888888889E-4</v>
      </c>
      <c r="E264">
        <v>1</v>
      </c>
      <c r="F264" s="41">
        <v>0</v>
      </c>
      <c r="G264" s="41">
        <v>0</v>
      </c>
      <c r="H264" t="s">
        <v>63</v>
      </c>
    </row>
    <row r="265" spans="1:8" ht="30" x14ac:dyDescent="0.25">
      <c r="A265" s="56" t="s">
        <v>425</v>
      </c>
      <c r="B265">
        <v>3</v>
      </c>
      <c r="C265">
        <v>3</v>
      </c>
      <c r="D265" s="40">
        <v>1.5046296296296297E-4</v>
      </c>
      <c r="E265">
        <v>0</v>
      </c>
      <c r="F265" s="41">
        <v>0</v>
      </c>
      <c r="G265" s="41">
        <v>0</v>
      </c>
      <c r="H265" t="s">
        <v>63</v>
      </c>
    </row>
    <row r="266" spans="1:8" ht="30" x14ac:dyDescent="0.25">
      <c r="A266" s="56" t="s">
        <v>281</v>
      </c>
      <c r="B266">
        <v>3</v>
      </c>
      <c r="C266">
        <v>3</v>
      </c>
      <c r="D266" s="40">
        <v>1.7361111111111112E-4</v>
      </c>
      <c r="E266">
        <v>0</v>
      </c>
      <c r="F266" s="41">
        <v>0</v>
      </c>
      <c r="G266" s="41">
        <v>0</v>
      </c>
      <c r="H266" t="s">
        <v>63</v>
      </c>
    </row>
    <row r="267" spans="1:8" x14ac:dyDescent="0.25">
      <c r="A267" s="56" t="s">
        <v>228</v>
      </c>
      <c r="B267">
        <v>3</v>
      </c>
      <c r="C267">
        <v>3</v>
      </c>
      <c r="D267" s="40">
        <v>2.0833333333333335E-4</v>
      </c>
      <c r="E267">
        <v>0</v>
      </c>
      <c r="F267" s="41">
        <v>0</v>
      </c>
      <c r="G267" s="41">
        <v>0</v>
      </c>
      <c r="H267" t="s">
        <v>63</v>
      </c>
    </row>
    <row r="268" spans="1:8" ht="30" x14ac:dyDescent="0.25">
      <c r="A268" s="56" t="s">
        <v>426</v>
      </c>
      <c r="B268">
        <v>3</v>
      </c>
      <c r="C268">
        <v>1</v>
      </c>
      <c r="D268" s="40">
        <v>7.9861111111111105E-4</v>
      </c>
      <c r="E268">
        <v>0</v>
      </c>
      <c r="F268" s="41">
        <v>0</v>
      </c>
      <c r="G268" s="41">
        <v>0</v>
      </c>
      <c r="H268" t="s">
        <v>63</v>
      </c>
    </row>
    <row r="269" spans="1:8" x14ac:dyDescent="0.25">
      <c r="A269" s="56" t="s">
        <v>268</v>
      </c>
      <c r="B269">
        <v>3</v>
      </c>
      <c r="C269">
        <v>3</v>
      </c>
      <c r="D269" s="40">
        <v>4.1666666666666669E-4</v>
      </c>
      <c r="E269">
        <v>1</v>
      </c>
      <c r="F269" s="41">
        <v>1</v>
      </c>
      <c r="G269" s="41">
        <v>0.33329999999999999</v>
      </c>
      <c r="H269" t="s">
        <v>63</v>
      </c>
    </row>
    <row r="270" spans="1:8" ht="30" x14ac:dyDescent="0.25">
      <c r="A270" s="56" t="s">
        <v>427</v>
      </c>
      <c r="B270">
        <v>3</v>
      </c>
      <c r="C270">
        <v>1</v>
      </c>
      <c r="D270" s="40">
        <v>1.9444444444444442E-3</v>
      </c>
      <c r="E270">
        <v>0</v>
      </c>
      <c r="F270" s="41">
        <v>0</v>
      </c>
      <c r="G270" s="41">
        <v>0</v>
      </c>
      <c r="H270" t="s">
        <v>63</v>
      </c>
    </row>
    <row r="271" spans="1:8" ht="30" x14ac:dyDescent="0.25">
      <c r="A271" s="56" t="s">
        <v>428</v>
      </c>
      <c r="B271">
        <v>3</v>
      </c>
      <c r="C271">
        <v>1</v>
      </c>
      <c r="D271" s="40">
        <v>2.6620370370370372E-4</v>
      </c>
      <c r="E271">
        <v>0</v>
      </c>
      <c r="F271" s="41">
        <v>0</v>
      </c>
      <c r="G271" s="41">
        <v>0</v>
      </c>
      <c r="H271" t="s">
        <v>63</v>
      </c>
    </row>
    <row r="272" spans="1:8" ht="45" x14ac:dyDescent="0.25">
      <c r="A272" s="56" t="s">
        <v>429</v>
      </c>
      <c r="B272">
        <v>3</v>
      </c>
      <c r="C272">
        <v>1</v>
      </c>
      <c r="D272" s="40">
        <v>5.9027777777777778E-4</v>
      </c>
      <c r="E272">
        <v>0</v>
      </c>
      <c r="F272" s="41">
        <v>0</v>
      </c>
      <c r="G272" s="41">
        <v>0</v>
      </c>
      <c r="H272" t="s">
        <v>63</v>
      </c>
    </row>
    <row r="273" spans="1:8" ht="30" x14ac:dyDescent="0.25">
      <c r="A273" s="56" t="s">
        <v>273</v>
      </c>
      <c r="B273">
        <v>3</v>
      </c>
      <c r="C273">
        <v>2</v>
      </c>
      <c r="D273" s="40">
        <v>1.5972222222222221E-3</v>
      </c>
      <c r="E273">
        <v>0</v>
      </c>
      <c r="F273" s="41">
        <v>0</v>
      </c>
      <c r="G273" s="41">
        <v>0</v>
      </c>
      <c r="H273" t="s">
        <v>63</v>
      </c>
    </row>
    <row r="274" spans="1:8" ht="60" x14ac:dyDescent="0.25">
      <c r="A274" s="56" t="s">
        <v>430</v>
      </c>
      <c r="B274">
        <v>3</v>
      </c>
      <c r="C274">
        <v>1</v>
      </c>
      <c r="D274" s="40">
        <v>6.134259259259259E-4</v>
      </c>
      <c r="E274">
        <v>0</v>
      </c>
      <c r="F274" s="41">
        <v>0</v>
      </c>
      <c r="G274" s="41">
        <v>0</v>
      </c>
      <c r="H274" t="s">
        <v>63</v>
      </c>
    </row>
    <row r="275" spans="1:8" ht="45" x14ac:dyDescent="0.25">
      <c r="A275" s="56" t="s">
        <v>431</v>
      </c>
      <c r="B275">
        <v>3</v>
      </c>
      <c r="C275">
        <v>1</v>
      </c>
      <c r="D275" s="40">
        <v>1.7361111111111112E-4</v>
      </c>
      <c r="E275">
        <v>0</v>
      </c>
      <c r="F275" s="41">
        <v>0</v>
      </c>
      <c r="G275" s="41">
        <v>0</v>
      </c>
      <c r="H275" t="s">
        <v>63</v>
      </c>
    </row>
    <row r="276" spans="1:8" ht="30" x14ac:dyDescent="0.25">
      <c r="A276" s="56" t="s">
        <v>432</v>
      </c>
      <c r="B276">
        <v>3</v>
      </c>
      <c r="C276">
        <v>1</v>
      </c>
      <c r="D276" s="40">
        <v>1.6203703703703703E-4</v>
      </c>
      <c r="E276">
        <v>0</v>
      </c>
      <c r="F276" s="41">
        <v>0</v>
      </c>
      <c r="G276" s="41">
        <v>0</v>
      </c>
      <c r="H276" t="s">
        <v>63</v>
      </c>
    </row>
    <row r="277" spans="1:8" ht="45" x14ac:dyDescent="0.25">
      <c r="A277" s="56" t="s">
        <v>433</v>
      </c>
      <c r="B277">
        <v>3</v>
      </c>
      <c r="C277">
        <v>1</v>
      </c>
      <c r="D277" s="40">
        <v>2.0833333333333335E-4</v>
      </c>
      <c r="E277">
        <v>0</v>
      </c>
      <c r="F277" s="41">
        <v>0</v>
      </c>
      <c r="G277" s="41">
        <v>0</v>
      </c>
      <c r="H277" t="s">
        <v>63</v>
      </c>
    </row>
    <row r="278" spans="1:8" ht="30" x14ac:dyDescent="0.25">
      <c r="A278" s="56" t="s">
        <v>434</v>
      </c>
      <c r="B278">
        <v>3</v>
      </c>
      <c r="C278">
        <v>1</v>
      </c>
      <c r="D278" s="40">
        <v>1.2268518518518518E-3</v>
      </c>
      <c r="E278">
        <v>0</v>
      </c>
      <c r="F278" s="41">
        <v>0</v>
      </c>
      <c r="G278" s="41">
        <v>0</v>
      </c>
      <c r="H278" t="s">
        <v>63</v>
      </c>
    </row>
    <row r="279" spans="1:8" ht="45" x14ac:dyDescent="0.25">
      <c r="A279" s="56" t="s">
        <v>435</v>
      </c>
      <c r="B279">
        <v>3</v>
      </c>
      <c r="C279">
        <v>1</v>
      </c>
      <c r="D279" s="40">
        <v>1.5046296296296297E-4</v>
      </c>
      <c r="E279">
        <v>0</v>
      </c>
      <c r="F279" s="41">
        <v>0</v>
      </c>
      <c r="G279" s="41">
        <v>0</v>
      </c>
      <c r="H279" t="s">
        <v>63</v>
      </c>
    </row>
    <row r="280" spans="1:8" ht="60" x14ac:dyDescent="0.25">
      <c r="A280" s="56" t="s">
        <v>436</v>
      </c>
      <c r="B280">
        <v>3</v>
      </c>
      <c r="C280">
        <v>2</v>
      </c>
      <c r="D280" s="40">
        <v>5.6712962962962956E-4</v>
      </c>
      <c r="E280">
        <v>0</v>
      </c>
      <c r="F280" s="41">
        <v>0</v>
      </c>
      <c r="G280" s="41">
        <v>0</v>
      </c>
      <c r="H280" t="s">
        <v>63</v>
      </c>
    </row>
    <row r="281" spans="1:8" ht="45" x14ac:dyDescent="0.25">
      <c r="A281" s="56" t="s">
        <v>156</v>
      </c>
      <c r="B281">
        <v>3</v>
      </c>
      <c r="C281">
        <v>1</v>
      </c>
      <c r="D281" s="40">
        <v>1.9675925925925926E-4</v>
      </c>
      <c r="E281">
        <v>0</v>
      </c>
      <c r="F281" s="41">
        <v>0</v>
      </c>
      <c r="G281" s="41">
        <v>0</v>
      </c>
      <c r="H281" t="s">
        <v>63</v>
      </c>
    </row>
    <row r="282" spans="1:8" ht="60" x14ac:dyDescent="0.25">
      <c r="A282" s="56" t="s">
        <v>437</v>
      </c>
      <c r="B282">
        <v>3</v>
      </c>
      <c r="C282">
        <v>1</v>
      </c>
      <c r="D282" s="40">
        <v>1.9675925925925926E-4</v>
      </c>
      <c r="E282">
        <v>0</v>
      </c>
      <c r="F282" s="41">
        <v>0</v>
      </c>
      <c r="G282" s="41">
        <v>0</v>
      </c>
      <c r="H282" t="s">
        <v>63</v>
      </c>
    </row>
    <row r="283" spans="1:8" x14ac:dyDescent="0.25">
      <c r="A283" s="56" t="s">
        <v>172</v>
      </c>
      <c r="B283">
        <v>3</v>
      </c>
      <c r="C283">
        <v>3</v>
      </c>
      <c r="D283" s="40">
        <v>0</v>
      </c>
      <c r="E283">
        <v>3</v>
      </c>
      <c r="F283" s="41">
        <v>1</v>
      </c>
      <c r="G283" s="41">
        <v>1</v>
      </c>
      <c r="H283" t="s">
        <v>63</v>
      </c>
    </row>
    <row r="284" spans="1:8" x14ac:dyDescent="0.25">
      <c r="A284" s="56" t="s">
        <v>248</v>
      </c>
      <c r="B284">
        <v>3</v>
      </c>
      <c r="C284">
        <v>2</v>
      </c>
      <c r="D284" s="40">
        <v>1.9675925925925926E-4</v>
      </c>
      <c r="E284">
        <v>0</v>
      </c>
      <c r="F284" s="41">
        <v>0</v>
      </c>
      <c r="G284" s="41">
        <v>0.33329999999999999</v>
      </c>
      <c r="H284" t="s">
        <v>63</v>
      </c>
    </row>
    <row r="285" spans="1:8" x14ac:dyDescent="0.25">
      <c r="A285" s="56" t="s">
        <v>438</v>
      </c>
      <c r="B285">
        <v>3</v>
      </c>
      <c r="C285">
        <v>2</v>
      </c>
      <c r="D285" s="40">
        <v>8.1018518518518516E-5</v>
      </c>
      <c r="E285">
        <v>0</v>
      </c>
      <c r="F285" s="41">
        <v>0</v>
      </c>
      <c r="G285" s="41">
        <v>0</v>
      </c>
      <c r="H285" t="s">
        <v>63</v>
      </c>
    </row>
    <row r="286" spans="1:8" ht="30" x14ac:dyDescent="0.25">
      <c r="A286" s="56" t="s">
        <v>439</v>
      </c>
      <c r="B286">
        <v>3</v>
      </c>
      <c r="C286">
        <v>1</v>
      </c>
      <c r="D286" s="40">
        <v>3.4722222222222224E-4</v>
      </c>
      <c r="E286">
        <v>0</v>
      </c>
      <c r="F286" s="41">
        <v>0</v>
      </c>
      <c r="G286" s="41">
        <v>0</v>
      </c>
      <c r="H286" t="s">
        <v>63</v>
      </c>
    </row>
    <row r="287" spans="1:8" ht="30" x14ac:dyDescent="0.25">
      <c r="A287" s="56" t="s">
        <v>440</v>
      </c>
      <c r="B287">
        <v>3</v>
      </c>
      <c r="C287">
        <v>2</v>
      </c>
      <c r="D287" s="40">
        <v>1.5046296296296297E-4</v>
      </c>
      <c r="E287">
        <v>0</v>
      </c>
      <c r="F287" s="41">
        <v>0</v>
      </c>
      <c r="G287" s="41">
        <v>0</v>
      </c>
      <c r="H287" t="s">
        <v>63</v>
      </c>
    </row>
    <row r="288" spans="1:8" ht="30" x14ac:dyDescent="0.25">
      <c r="A288" s="56" t="s">
        <v>323</v>
      </c>
      <c r="B288">
        <v>3</v>
      </c>
      <c r="C288">
        <v>1</v>
      </c>
      <c r="D288" s="40">
        <v>4.1666666666666669E-4</v>
      </c>
      <c r="E288">
        <v>0</v>
      </c>
      <c r="F288" s="41">
        <v>0</v>
      </c>
      <c r="G288" s="41">
        <v>0</v>
      </c>
      <c r="H288" t="s">
        <v>63</v>
      </c>
    </row>
    <row r="289" spans="1:8" ht="30" x14ac:dyDescent="0.25">
      <c r="A289" s="56" t="s">
        <v>345</v>
      </c>
      <c r="B289">
        <v>3</v>
      </c>
      <c r="C289">
        <v>1</v>
      </c>
      <c r="D289" s="40">
        <v>2.7777777777777778E-4</v>
      </c>
      <c r="E289">
        <v>0</v>
      </c>
      <c r="F289" s="41">
        <v>0</v>
      </c>
      <c r="G289" s="41">
        <v>0</v>
      </c>
      <c r="H289" t="s">
        <v>63</v>
      </c>
    </row>
    <row r="290" spans="1:8" x14ac:dyDescent="0.25">
      <c r="A290" s="56" t="s">
        <v>441</v>
      </c>
      <c r="B290">
        <v>3</v>
      </c>
      <c r="C290">
        <v>1</v>
      </c>
      <c r="D290" s="40">
        <v>8.1018518518518516E-5</v>
      </c>
      <c r="E290">
        <v>0</v>
      </c>
      <c r="F290" s="41">
        <v>0</v>
      </c>
      <c r="G290" s="41">
        <v>0.33329999999999999</v>
      </c>
      <c r="H290" t="s">
        <v>63</v>
      </c>
    </row>
    <row r="291" spans="1:8" x14ac:dyDescent="0.25">
      <c r="A291" s="56" t="s">
        <v>82</v>
      </c>
      <c r="B291">
        <v>2</v>
      </c>
      <c r="C291">
        <v>2</v>
      </c>
      <c r="D291" s="40">
        <v>7.1643518518518514E-3</v>
      </c>
      <c r="E291">
        <v>2</v>
      </c>
      <c r="F291" s="41">
        <v>0.5</v>
      </c>
      <c r="G291" s="41">
        <v>0.5</v>
      </c>
      <c r="H291" t="s">
        <v>63</v>
      </c>
    </row>
    <row r="292" spans="1:8" ht="45" x14ac:dyDescent="0.25">
      <c r="A292" s="56" t="s">
        <v>442</v>
      </c>
      <c r="B292">
        <v>2</v>
      </c>
      <c r="C292">
        <v>2</v>
      </c>
      <c r="D292" s="40">
        <v>1.1689814814814816E-3</v>
      </c>
      <c r="E292">
        <v>0</v>
      </c>
      <c r="F292" s="41">
        <v>0</v>
      </c>
      <c r="G292" s="41">
        <v>0</v>
      </c>
      <c r="H292" t="s">
        <v>63</v>
      </c>
    </row>
    <row r="293" spans="1:8" ht="30" x14ac:dyDescent="0.25">
      <c r="A293" s="56" t="s">
        <v>305</v>
      </c>
      <c r="B293">
        <v>2</v>
      </c>
      <c r="C293">
        <v>2</v>
      </c>
      <c r="D293" s="40">
        <v>6.7129629629629625E-4</v>
      </c>
      <c r="E293">
        <v>0</v>
      </c>
      <c r="F293" s="41">
        <v>0</v>
      </c>
      <c r="G293" s="41">
        <v>0</v>
      </c>
      <c r="H293" t="s">
        <v>63</v>
      </c>
    </row>
    <row r="294" spans="1:8" ht="30" x14ac:dyDescent="0.25">
      <c r="A294" s="56" t="s">
        <v>443</v>
      </c>
      <c r="B294">
        <v>2</v>
      </c>
      <c r="C294">
        <v>2</v>
      </c>
      <c r="D294" s="40">
        <v>2.9166666666666668E-3</v>
      </c>
      <c r="E294">
        <v>0</v>
      </c>
      <c r="F294" s="41">
        <v>0</v>
      </c>
      <c r="G294" s="41">
        <v>0</v>
      </c>
      <c r="H294" t="s">
        <v>63</v>
      </c>
    </row>
    <row r="295" spans="1:8" ht="75" x14ac:dyDescent="0.25">
      <c r="A295" s="56" t="s">
        <v>444</v>
      </c>
      <c r="B295">
        <v>2</v>
      </c>
      <c r="C295">
        <v>1</v>
      </c>
      <c r="D295" s="40">
        <v>8.3333333333333339E-4</v>
      </c>
      <c r="E295">
        <v>0</v>
      </c>
      <c r="F295" s="41">
        <v>0</v>
      </c>
      <c r="G295" s="41">
        <v>0</v>
      </c>
      <c r="H295" t="s">
        <v>63</v>
      </c>
    </row>
    <row r="296" spans="1:8" x14ac:dyDescent="0.25">
      <c r="A296" s="56" t="s">
        <v>445</v>
      </c>
      <c r="B296">
        <v>2</v>
      </c>
      <c r="C296">
        <v>1</v>
      </c>
      <c r="D296" s="40">
        <v>8.1018518518518516E-5</v>
      </c>
      <c r="E296">
        <v>0</v>
      </c>
      <c r="F296" s="41">
        <v>0</v>
      </c>
      <c r="G296" s="41">
        <v>0</v>
      </c>
      <c r="H296" t="s">
        <v>63</v>
      </c>
    </row>
    <row r="297" spans="1:8" ht="30" x14ac:dyDescent="0.25">
      <c r="A297" s="56" t="s">
        <v>446</v>
      </c>
      <c r="B297">
        <v>2</v>
      </c>
      <c r="C297">
        <v>1</v>
      </c>
      <c r="D297" s="40">
        <v>4.8611111111111104E-4</v>
      </c>
      <c r="E297">
        <v>0</v>
      </c>
      <c r="F297" s="41">
        <v>0</v>
      </c>
      <c r="G297" s="41">
        <v>0</v>
      </c>
      <c r="H297" t="s">
        <v>63</v>
      </c>
    </row>
    <row r="298" spans="1:8" ht="30" x14ac:dyDescent="0.25">
      <c r="A298" s="56" t="s">
        <v>447</v>
      </c>
      <c r="B298">
        <v>2</v>
      </c>
      <c r="C298">
        <v>1</v>
      </c>
      <c r="D298" s="40">
        <v>2.0833333333333335E-4</v>
      </c>
      <c r="E298">
        <v>0</v>
      </c>
      <c r="F298" s="41">
        <v>0</v>
      </c>
      <c r="G298" s="41">
        <v>0</v>
      </c>
      <c r="H298" t="s">
        <v>63</v>
      </c>
    </row>
    <row r="299" spans="1:8" ht="30" x14ac:dyDescent="0.25">
      <c r="A299" s="56" t="s">
        <v>280</v>
      </c>
      <c r="B299">
        <v>2</v>
      </c>
      <c r="C299">
        <v>1</v>
      </c>
      <c r="D299" s="40">
        <v>1.0416666666666667E-3</v>
      </c>
      <c r="E299">
        <v>0</v>
      </c>
      <c r="F299" s="41">
        <v>0</v>
      </c>
      <c r="G299" s="41">
        <v>0.5</v>
      </c>
      <c r="H299" t="s">
        <v>63</v>
      </c>
    </row>
    <row r="300" spans="1:8" ht="30" x14ac:dyDescent="0.25">
      <c r="A300" s="56" t="s">
        <v>448</v>
      </c>
      <c r="B300">
        <v>2</v>
      </c>
      <c r="C300">
        <v>2</v>
      </c>
      <c r="D300" s="40">
        <v>1.9675925925925926E-4</v>
      </c>
      <c r="E300">
        <v>1</v>
      </c>
      <c r="F300" s="41">
        <v>0</v>
      </c>
      <c r="G300" s="41">
        <v>0</v>
      </c>
      <c r="H300" t="s">
        <v>63</v>
      </c>
    </row>
    <row r="301" spans="1:8" ht="75" x14ac:dyDescent="0.25">
      <c r="A301" s="56" t="s">
        <v>449</v>
      </c>
      <c r="B301">
        <v>2</v>
      </c>
      <c r="C301">
        <v>1</v>
      </c>
      <c r="D301" s="40">
        <v>7.8703703703703705E-4</v>
      </c>
      <c r="E301">
        <v>0</v>
      </c>
      <c r="F301" s="41">
        <v>0</v>
      </c>
      <c r="G301" s="41">
        <v>0</v>
      </c>
      <c r="H301" t="s">
        <v>63</v>
      </c>
    </row>
    <row r="302" spans="1:8" ht="75" x14ac:dyDescent="0.25">
      <c r="A302" s="56" t="s">
        <v>450</v>
      </c>
      <c r="B302">
        <v>2</v>
      </c>
      <c r="C302">
        <v>1</v>
      </c>
      <c r="D302" s="40">
        <v>2.0833333333333335E-4</v>
      </c>
      <c r="E302">
        <v>0</v>
      </c>
      <c r="F302" s="41">
        <v>0</v>
      </c>
      <c r="G302" s="41">
        <v>0</v>
      </c>
      <c r="H302" t="s">
        <v>63</v>
      </c>
    </row>
    <row r="303" spans="1:8" ht="75" x14ac:dyDescent="0.25">
      <c r="A303" s="56" t="s">
        <v>451</v>
      </c>
      <c r="B303">
        <v>2</v>
      </c>
      <c r="C303">
        <v>1</v>
      </c>
      <c r="D303" s="40">
        <v>1.7361111111111112E-4</v>
      </c>
      <c r="E303">
        <v>0</v>
      </c>
      <c r="F303" s="41">
        <v>0</v>
      </c>
      <c r="G303" s="41">
        <v>0</v>
      </c>
      <c r="H303" t="s">
        <v>63</v>
      </c>
    </row>
    <row r="304" spans="1:8" ht="75" x14ac:dyDescent="0.25">
      <c r="A304" s="56" t="s">
        <v>452</v>
      </c>
      <c r="B304">
        <v>2</v>
      </c>
      <c r="C304">
        <v>1</v>
      </c>
      <c r="D304" s="40">
        <v>1.3888888888888889E-4</v>
      </c>
      <c r="E304">
        <v>0</v>
      </c>
      <c r="F304" s="41">
        <v>0</v>
      </c>
      <c r="G304" s="41">
        <v>0</v>
      </c>
      <c r="H304" t="s">
        <v>63</v>
      </c>
    </row>
    <row r="305" spans="1:8" ht="45" x14ac:dyDescent="0.25">
      <c r="A305" s="56" t="s">
        <v>453</v>
      </c>
      <c r="B305">
        <v>2</v>
      </c>
      <c r="C305">
        <v>1</v>
      </c>
      <c r="D305" s="40">
        <v>6.9444444444444447E-4</v>
      </c>
      <c r="E305">
        <v>0</v>
      </c>
      <c r="F305" s="41">
        <v>0</v>
      </c>
      <c r="G305" s="41">
        <v>0</v>
      </c>
      <c r="H305" t="s">
        <v>63</v>
      </c>
    </row>
    <row r="306" spans="1:8" ht="45" x14ac:dyDescent="0.25">
      <c r="A306" s="56" t="s">
        <v>454</v>
      </c>
      <c r="B306">
        <v>2</v>
      </c>
      <c r="C306">
        <v>1</v>
      </c>
      <c r="D306" s="40">
        <v>3.5879629629629635E-4</v>
      </c>
      <c r="E306">
        <v>0</v>
      </c>
      <c r="F306" s="41">
        <v>0</v>
      </c>
      <c r="G306" s="41">
        <v>0</v>
      </c>
      <c r="H306" t="s">
        <v>63</v>
      </c>
    </row>
    <row r="307" spans="1:8" x14ac:dyDescent="0.25">
      <c r="A307" s="56" t="s">
        <v>333</v>
      </c>
      <c r="B307">
        <v>2</v>
      </c>
      <c r="C307">
        <v>2</v>
      </c>
      <c r="D307" s="40">
        <v>1.8518518518518518E-4</v>
      </c>
      <c r="E307">
        <v>0</v>
      </c>
      <c r="F307" s="41">
        <v>0</v>
      </c>
      <c r="G307" s="41">
        <v>0.5</v>
      </c>
      <c r="H307" t="s">
        <v>63</v>
      </c>
    </row>
    <row r="308" spans="1:8" ht="30" x14ac:dyDescent="0.25">
      <c r="A308" s="56" t="s">
        <v>310</v>
      </c>
      <c r="B308">
        <v>2</v>
      </c>
      <c r="C308">
        <v>1</v>
      </c>
      <c r="D308" s="40">
        <v>9.2592592592592588E-5</v>
      </c>
      <c r="E308">
        <v>1</v>
      </c>
      <c r="F308" s="41">
        <v>0</v>
      </c>
      <c r="G308" s="41">
        <v>0</v>
      </c>
      <c r="H308" t="s">
        <v>63</v>
      </c>
    </row>
    <row r="309" spans="1:8" x14ac:dyDescent="0.25">
      <c r="A309" s="56" t="s">
        <v>455</v>
      </c>
      <c r="B309">
        <v>2</v>
      </c>
      <c r="C309">
        <v>2</v>
      </c>
      <c r="D309" s="40">
        <v>8.1018518518518516E-5</v>
      </c>
      <c r="E309">
        <v>0</v>
      </c>
      <c r="F309" s="41">
        <v>0</v>
      </c>
      <c r="G309" s="41">
        <v>0</v>
      </c>
      <c r="H309" t="s">
        <v>63</v>
      </c>
    </row>
    <row r="310" spans="1:8" x14ac:dyDescent="0.25">
      <c r="A310" s="56" t="s">
        <v>229</v>
      </c>
      <c r="B310">
        <v>2</v>
      </c>
      <c r="C310">
        <v>2</v>
      </c>
      <c r="D310" s="40">
        <v>1.4120370370370369E-3</v>
      </c>
      <c r="E310">
        <v>0</v>
      </c>
      <c r="F310" s="41">
        <v>0</v>
      </c>
      <c r="G310" s="41">
        <v>0.5</v>
      </c>
      <c r="H310" t="s">
        <v>63</v>
      </c>
    </row>
    <row r="311" spans="1:8" ht="45" x14ac:dyDescent="0.25">
      <c r="A311" s="56" t="s">
        <v>456</v>
      </c>
      <c r="B311">
        <v>2</v>
      </c>
      <c r="C311">
        <v>1</v>
      </c>
      <c r="D311" s="40">
        <v>3.3564814814814812E-4</v>
      </c>
      <c r="E311">
        <v>0</v>
      </c>
      <c r="F311" s="41">
        <v>0</v>
      </c>
      <c r="G311" s="41">
        <v>0</v>
      </c>
      <c r="H311" t="s">
        <v>63</v>
      </c>
    </row>
    <row r="312" spans="1:8" ht="45" x14ac:dyDescent="0.25">
      <c r="A312" s="56" t="s">
        <v>457</v>
      </c>
      <c r="B312">
        <v>2</v>
      </c>
      <c r="C312">
        <v>1</v>
      </c>
      <c r="D312" s="40">
        <v>5.5555555555555556E-4</v>
      </c>
      <c r="E312">
        <v>0</v>
      </c>
      <c r="F312" s="41">
        <v>0</v>
      </c>
      <c r="G312" s="41">
        <v>0</v>
      </c>
      <c r="H312" t="s">
        <v>63</v>
      </c>
    </row>
    <row r="313" spans="1:8" x14ac:dyDescent="0.25">
      <c r="A313" s="56" t="s">
        <v>458</v>
      </c>
      <c r="B313">
        <v>2</v>
      </c>
      <c r="C313">
        <v>1</v>
      </c>
      <c r="D313" s="40">
        <v>1.8518518518518518E-4</v>
      </c>
      <c r="E313">
        <v>1</v>
      </c>
      <c r="F313" s="41">
        <v>0</v>
      </c>
      <c r="G313" s="41">
        <v>0.5</v>
      </c>
      <c r="H313" t="s">
        <v>63</v>
      </c>
    </row>
    <row r="314" spans="1:8" ht="30" x14ac:dyDescent="0.25">
      <c r="A314" s="56" t="s">
        <v>271</v>
      </c>
      <c r="B314">
        <v>2</v>
      </c>
      <c r="C314">
        <v>2</v>
      </c>
      <c r="D314" s="40">
        <v>8.2175925925925917E-4</v>
      </c>
      <c r="E314">
        <v>1</v>
      </c>
      <c r="F314" s="41">
        <v>1</v>
      </c>
      <c r="G314" s="41">
        <v>0.5</v>
      </c>
      <c r="H314" t="s">
        <v>63</v>
      </c>
    </row>
    <row r="315" spans="1:8" ht="30" x14ac:dyDescent="0.25">
      <c r="A315" s="56" t="s">
        <v>282</v>
      </c>
      <c r="B315">
        <v>2</v>
      </c>
      <c r="C315">
        <v>2</v>
      </c>
      <c r="D315" s="40">
        <v>0</v>
      </c>
      <c r="E315">
        <v>2</v>
      </c>
      <c r="F315" s="41">
        <v>1</v>
      </c>
      <c r="G315" s="41">
        <v>1</v>
      </c>
      <c r="H315" t="s">
        <v>63</v>
      </c>
    </row>
    <row r="316" spans="1:8" ht="45" x14ac:dyDescent="0.25">
      <c r="A316" s="56" t="s">
        <v>230</v>
      </c>
      <c r="B316">
        <v>2</v>
      </c>
      <c r="C316">
        <v>2</v>
      </c>
      <c r="D316" s="40">
        <v>5.6712962962962956E-4</v>
      </c>
      <c r="E316">
        <v>0</v>
      </c>
      <c r="F316" s="41">
        <v>0</v>
      </c>
      <c r="G316" s="41">
        <v>0</v>
      </c>
      <c r="H316" t="s">
        <v>63</v>
      </c>
    </row>
    <row r="317" spans="1:8" ht="30" x14ac:dyDescent="0.25">
      <c r="A317" s="56" t="s">
        <v>215</v>
      </c>
      <c r="B317">
        <v>2</v>
      </c>
      <c r="C317">
        <v>2</v>
      </c>
      <c r="D317" s="40">
        <v>4.6296296296296293E-4</v>
      </c>
      <c r="E317">
        <v>1</v>
      </c>
      <c r="F317" s="41">
        <v>1</v>
      </c>
      <c r="G317" s="41">
        <v>0.5</v>
      </c>
      <c r="H317" t="s">
        <v>63</v>
      </c>
    </row>
    <row r="318" spans="1:8" ht="60" x14ac:dyDescent="0.25">
      <c r="A318" s="56" t="s">
        <v>459</v>
      </c>
      <c r="B318">
        <v>2</v>
      </c>
      <c r="C318">
        <v>1</v>
      </c>
      <c r="D318" s="40">
        <v>6.8287037037037025E-4</v>
      </c>
      <c r="E318">
        <v>0</v>
      </c>
      <c r="F318" s="41">
        <v>0</v>
      </c>
      <c r="G318" s="41">
        <v>0</v>
      </c>
      <c r="H318" t="s">
        <v>63</v>
      </c>
    </row>
    <row r="319" spans="1:8" ht="30" x14ac:dyDescent="0.25">
      <c r="A319" s="56" t="s">
        <v>460</v>
      </c>
      <c r="B319">
        <v>2</v>
      </c>
      <c r="C319">
        <v>1</v>
      </c>
      <c r="D319" s="40">
        <v>9.2592592592592588E-5</v>
      </c>
      <c r="E319">
        <v>0</v>
      </c>
      <c r="F319" s="41">
        <v>0</v>
      </c>
      <c r="G319" s="41">
        <v>0</v>
      </c>
      <c r="H319" t="s">
        <v>63</v>
      </c>
    </row>
    <row r="320" spans="1:8" ht="30" x14ac:dyDescent="0.25">
      <c r="A320" s="56" t="s">
        <v>461</v>
      </c>
      <c r="B320">
        <v>2</v>
      </c>
      <c r="C320">
        <v>1</v>
      </c>
      <c r="D320" s="40">
        <v>2.5462962962962961E-4</v>
      </c>
      <c r="E320">
        <v>0</v>
      </c>
      <c r="F320" s="41">
        <v>0</v>
      </c>
      <c r="G320" s="41">
        <v>0</v>
      </c>
      <c r="H320" t="s">
        <v>63</v>
      </c>
    </row>
    <row r="321" spans="1:8" ht="30" x14ac:dyDescent="0.25">
      <c r="A321" s="56" t="s">
        <v>336</v>
      </c>
      <c r="B321">
        <v>2</v>
      </c>
      <c r="C321">
        <v>1</v>
      </c>
      <c r="D321" s="40">
        <v>1.1111111111111111E-3</v>
      </c>
      <c r="E321">
        <v>0</v>
      </c>
      <c r="F321" s="41">
        <v>0</v>
      </c>
      <c r="G321" s="41">
        <v>0</v>
      </c>
      <c r="H321" t="s">
        <v>63</v>
      </c>
    </row>
    <row r="322" spans="1:8" x14ac:dyDescent="0.25">
      <c r="A322" s="56" t="s">
        <v>462</v>
      </c>
      <c r="B322">
        <v>2</v>
      </c>
      <c r="C322">
        <v>1</v>
      </c>
      <c r="D322" s="40">
        <v>5.4398148148148144E-4</v>
      </c>
      <c r="E322">
        <v>0</v>
      </c>
      <c r="F322" s="41">
        <v>0</v>
      </c>
      <c r="G322" s="41">
        <v>0</v>
      </c>
      <c r="H322" t="s">
        <v>63</v>
      </c>
    </row>
    <row r="323" spans="1:8" x14ac:dyDescent="0.25">
      <c r="A323" s="56" t="s">
        <v>180</v>
      </c>
      <c r="B323">
        <v>2</v>
      </c>
      <c r="C323">
        <v>1</v>
      </c>
      <c r="D323" s="40">
        <v>1.273148148148148E-4</v>
      </c>
      <c r="E323">
        <v>0</v>
      </c>
      <c r="F323" s="41">
        <v>0</v>
      </c>
      <c r="G323" s="41">
        <v>0</v>
      </c>
      <c r="H323" t="s">
        <v>63</v>
      </c>
    </row>
    <row r="324" spans="1:8" ht="45" x14ac:dyDescent="0.25">
      <c r="A324" s="56" t="s">
        <v>463</v>
      </c>
      <c r="B324">
        <v>2</v>
      </c>
      <c r="C324">
        <v>1</v>
      </c>
      <c r="D324" s="40">
        <v>3.1250000000000001E-4</v>
      </c>
      <c r="E324">
        <v>0</v>
      </c>
      <c r="F324" s="41">
        <v>0</v>
      </c>
      <c r="G324" s="41">
        <v>0</v>
      </c>
      <c r="H324" t="s">
        <v>63</v>
      </c>
    </row>
    <row r="325" spans="1:8" ht="45" x14ac:dyDescent="0.25">
      <c r="A325" s="56" t="s">
        <v>464</v>
      </c>
      <c r="B325">
        <v>2</v>
      </c>
      <c r="C325">
        <v>1</v>
      </c>
      <c r="D325" s="40">
        <v>3.4722222222222224E-4</v>
      </c>
      <c r="E325">
        <v>0</v>
      </c>
      <c r="F325" s="41">
        <v>0</v>
      </c>
      <c r="G325" s="41">
        <v>0</v>
      </c>
      <c r="H325" t="s">
        <v>63</v>
      </c>
    </row>
    <row r="326" spans="1:8" ht="45" x14ac:dyDescent="0.25">
      <c r="A326" s="56" t="s">
        <v>465</v>
      </c>
      <c r="B326">
        <v>2</v>
      </c>
      <c r="C326">
        <v>1</v>
      </c>
      <c r="D326" s="40">
        <v>3.3564814814814812E-4</v>
      </c>
      <c r="E326">
        <v>0</v>
      </c>
      <c r="F326" s="41">
        <v>0</v>
      </c>
      <c r="G326" s="41">
        <v>0</v>
      </c>
      <c r="H326" t="s">
        <v>63</v>
      </c>
    </row>
    <row r="327" spans="1:8" ht="45" x14ac:dyDescent="0.25">
      <c r="A327" s="56" t="s">
        <v>466</v>
      </c>
      <c r="B327">
        <v>2</v>
      </c>
      <c r="C327">
        <v>1</v>
      </c>
      <c r="D327" s="40">
        <v>4.6296296296296293E-4</v>
      </c>
      <c r="E327">
        <v>0</v>
      </c>
      <c r="F327" s="41">
        <v>0</v>
      </c>
      <c r="G327" s="41">
        <v>0</v>
      </c>
      <c r="H327" t="s">
        <v>63</v>
      </c>
    </row>
    <row r="328" spans="1:8" ht="60" x14ac:dyDescent="0.25">
      <c r="A328" s="56" t="s">
        <v>339</v>
      </c>
      <c r="B328">
        <v>2</v>
      </c>
      <c r="C328">
        <v>1</v>
      </c>
      <c r="D328" s="40">
        <v>2.3148148148148147E-5</v>
      </c>
      <c r="E328">
        <v>0</v>
      </c>
      <c r="F328" s="41">
        <v>0</v>
      </c>
      <c r="G328" s="41">
        <v>0</v>
      </c>
      <c r="H328" t="s">
        <v>63</v>
      </c>
    </row>
    <row r="329" spans="1:8" ht="30" x14ac:dyDescent="0.25">
      <c r="A329" s="56" t="s">
        <v>467</v>
      </c>
      <c r="B329">
        <v>2</v>
      </c>
      <c r="C329">
        <v>1</v>
      </c>
      <c r="D329" s="40">
        <v>3.5879629629629635E-4</v>
      </c>
      <c r="E329">
        <v>0</v>
      </c>
      <c r="F329" s="41">
        <v>0</v>
      </c>
      <c r="G329" s="41">
        <v>0</v>
      </c>
      <c r="H329" t="s">
        <v>63</v>
      </c>
    </row>
    <row r="330" spans="1:8" ht="30" x14ac:dyDescent="0.25">
      <c r="A330" s="56" t="s">
        <v>468</v>
      </c>
      <c r="B330">
        <v>2</v>
      </c>
      <c r="C330">
        <v>1</v>
      </c>
      <c r="D330" s="40">
        <v>3.5879629629629635E-4</v>
      </c>
      <c r="E330">
        <v>0</v>
      </c>
      <c r="F330" s="41">
        <v>0</v>
      </c>
      <c r="G330" s="41">
        <v>0</v>
      </c>
      <c r="H330" t="s">
        <v>63</v>
      </c>
    </row>
    <row r="331" spans="1:8" ht="30" x14ac:dyDescent="0.25">
      <c r="A331" s="56" t="s">
        <v>469</v>
      </c>
      <c r="B331">
        <v>2</v>
      </c>
      <c r="C331">
        <v>1</v>
      </c>
      <c r="D331" s="40">
        <v>2.7777777777777778E-4</v>
      </c>
      <c r="E331">
        <v>0</v>
      </c>
      <c r="F331" s="41">
        <v>0</v>
      </c>
      <c r="G331" s="41">
        <v>0</v>
      </c>
      <c r="H331" t="s">
        <v>63</v>
      </c>
    </row>
    <row r="332" spans="1:8" ht="30" x14ac:dyDescent="0.25">
      <c r="A332" s="56" t="s">
        <v>315</v>
      </c>
      <c r="B332">
        <v>2</v>
      </c>
      <c r="C332">
        <v>2</v>
      </c>
      <c r="D332" s="40">
        <v>2.0949074074074073E-3</v>
      </c>
      <c r="E332">
        <v>0</v>
      </c>
      <c r="F332" s="41">
        <v>0</v>
      </c>
      <c r="G332" s="41">
        <v>0</v>
      </c>
      <c r="H332" t="s">
        <v>63</v>
      </c>
    </row>
    <row r="333" spans="1:8" x14ac:dyDescent="0.25">
      <c r="A333" s="56" t="s">
        <v>247</v>
      </c>
      <c r="B333">
        <v>2</v>
      </c>
      <c r="C333">
        <v>2</v>
      </c>
      <c r="D333" s="40">
        <v>2.4305555555555552E-4</v>
      </c>
      <c r="E333">
        <v>0</v>
      </c>
      <c r="F333" s="41">
        <v>0</v>
      </c>
      <c r="G333" s="41">
        <v>0.5</v>
      </c>
      <c r="H333" t="s">
        <v>63</v>
      </c>
    </row>
    <row r="334" spans="1:8" x14ac:dyDescent="0.25">
      <c r="A334" s="56" t="s">
        <v>275</v>
      </c>
      <c r="B334">
        <v>2</v>
      </c>
      <c r="C334">
        <v>2</v>
      </c>
      <c r="D334" s="40">
        <v>0</v>
      </c>
      <c r="E334">
        <v>0</v>
      </c>
      <c r="F334" s="41">
        <v>0</v>
      </c>
      <c r="G334" s="41">
        <v>1</v>
      </c>
      <c r="H334" t="s">
        <v>63</v>
      </c>
    </row>
    <row r="335" spans="1:8" x14ac:dyDescent="0.25">
      <c r="A335" s="56" t="s">
        <v>470</v>
      </c>
      <c r="B335">
        <v>2</v>
      </c>
      <c r="C335">
        <v>1</v>
      </c>
      <c r="D335" s="40">
        <v>1.4004629629629629E-3</v>
      </c>
      <c r="E335">
        <v>0</v>
      </c>
      <c r="F335" s="41">
        <v>0</v>
      </c>
      <c r="G335" s="41">
        <v>0</v>
      </c>
      <c r="H335" t="s">
        <v>63</v>
      </c>
    </row>
    <row r="336" spans="1:8" ht="30" x14ac:dyDescent="0.25">
      <c r="A336" s="56" t="s">
        <v>471</v>
      </c>
      <c r="B336">
        <v>2</v>
      </c>
      <c r="C336">
        <v>2</v>
      </c>
      <c r="D336" s="40">
        <v>4.9768518518518521E-4</v>
      </c>
      <c r="E336">
        <v>0</v>
      </c>
      <c r="F336" s="41">
        <v>0</v>
      </c>
      <c r="G336" s="41">
        <v>0</v>
      </c>
      <c r="H336" t="s">
        <v>63</v>
      </c>
    </row>
    <row r="337" spans="1:8" x14ac:dyDescent="0.25">
      <c r="A337" s="56" t="s">
        <v>320</v>
      </c>
      <c r="B337">
        <v>2</v>
      </c>
      <c r="C337">
        <v>2</v>
      </c>
      <c r="D337" s="40">
        <v>1.0416666666666667E-4</v>
      </c>
      <c r="E337">
        <v>0</v>
      </c>
      <c r="F337" s="41">
        <v>0</v>
      </c>
      <c r="G337" s="41">
        <v>0</v>
      </c>
      <c r="H337" t="s">
        <v>63</v>
      </c>
    </row>
    <row r="338" spans="1:8" x14ac:dyDescent="0.25">
      <c r="A338" s="56" t="s">
        <v>263</v>
      </c>
      <c r="B338">
        <v>2</v>
      </c>
      <c r="C338">
        <v>2</v>
      </c>
      <c r="D338" s="40">
        <v>1.6203703703703703E-4</v>
      </c>
      <c r="E338">
        <v>0</v>
      </c>
      <c r="F338" s="41">
        <v>0</v>
      </c>
      <c r="G338" s="41">
        <v>0</v>
      </c>
      <c r="H338" t="s">
        <v>63</v>
      </c>
    </row>
    <row r="339" spans="1:8" x14ac:dyDescent="0.25">
      <c r="A339" s="56" t="s">
        <v>294</v>
      </c>
      <c r="B339">
        <v>2</v>
      </c>
      <c r="C339">
        <v>2</v>
      </c>
      <c r="D339" s="40">
        <v>0</v>
      </c>
      <c r="E339">
        <v>2</v>
      </c>
      <c r="F339" s="41">
        <v>1</v>
      </c>
      <c r="G339" s="41">
        <v>1</v>
      </c>
      <c r="H339" t="s">
        <v>63</v>
      </c>
    </row>
    <row r="340" spans="1:8" x14ac:dyDescent="0.25">
      <c r="A340" s="56" t="s">
        <v>295</v>
      </c>
      <c r="B340">
        <v>2</v>
      </c>
      <c r="C340">
        <v>2</v>
      </c>
      <c r="D340" s="40">
        <v>0</v>
      </c>
      <c r="E340">
        <v>2</v>
      </c>
      <c r="F340" s="41">
        <v>1</v>
      </c>
      <c r="G340" s="41">
        <v>1</v>
      </c>
      <c r="H340" t="s">
        <v>63</v>
      </c>
    </row>
    <row r="341" spans="1:8" x14ac:dyDescent="0.25">
      <c r="A341" s="56" t="s">
        <v>296</v>
      </c>
      <c r="B341">
        <v>2</v>
      </c>
      <c r="C341">
        <v>2</v>
      </c>
      <c r="D341" s="40">
        <v>0</v>
      </c>
      <c r="E341">
        <v>2</v>
      </c>
      <c r="F341" s="41">
        <v>1</v>
      </c>
      <c r="G341" s="41">
        <v>1</v>
      </c>
      <c r="H341" t="s">
        <v>63</v>
      </c>
    </row>
    <row r="342" spans="1:8" x14ac:dyDescent="0.25">
      <c r="A342" s="56" t="s">
        <v>297</v>
      </c>
      <c r="B342">
        <v>2</v>
      </c>
      <c r="C342">
        <v>2</v>
      </c>
      <c r="D342" s="40">
        <v>0</v>
      </c>
      <c r="E342">
        <v>2</v>
      </c>
      <c r="F342" s="41">
        <v>1</v>
      </c>
      <c r="G342" s="41">
        <v>1</v>
      </c>
      <c r="H342" t="s">
        <v>63</v>
      </c>
    </row>
    <row r="343" spans="1:8" x14ac:dyDescent="0.25">
      <c r="A343" s="56" t="s">
        <v>298</v>
      </c>
      <c r="B343">
        <v>2</v>
      </c>
      <c r="C343">
        <v>2</v>
      </c>
      <c r="D343" s="40">
        <v>0</v>
      </c>
      <c r="E343">
        <v>2</v>
      </c>
      <c r="F343" s="41">
        <v>1</v>
      </c>
      <c r="G343" s="41">
        <v>1</v>
      </c>
      <c r="H343" t="s">
        <v>63</v>
      </c>
    </row>
    <row r="344" spans="1:8" x14ac:dyDescent="0.25">
      <c r="A344" s="56" t="s">
        <v>299</v>
      </c>
      <c r="B344">
        <v>2</v>
      </c>
      <c r="C344">
        <v>2</v>
      </c>
      <c r="D344" s="40">
        <v>0</v>
      </c>
      <c r="E344">
        <v>2</v>
      </c>
      <c r="F344" s="41">
        <v>1</v>
      </c>
      <c r="G344" s="41">
        <v>1</v>
      </c>
      <c r="H344" t="s">
        <v>63</v>
      </c>
    </row>
    <row r="345" spans="1:8" ht="45" x14ac:dyDescent="0.25">
      <c r="A345" s="56" t="s">
        <v>192</v>
      </c>
      <c r="B345">
        <v>2</v>
      </c>
      <c r="C345">
        <v>2</v>
      </c>
      <c r="D345" s="40">
        <v>2.5462962962962961E-4</v>
      </c>
      <c r="E345">
        <v>2</v>
      </c>
      <c r="F345" s="41">
        <v>0.5</v>
      </c>
      <c r="G345" s="41">
        <v>0.5</v>
      </c>
      <c r="H345" t="s">
        <v>63</v>
      </c>
    </row>
    <row r="346" spans="1:8" ht="75" x14ac:dyDescent="0.25">
      <c r="A346" s="56" t="s">
        <v>472</v>
      </c>
      <c r="B346">
        <v>2</v>
      </c>
      <c r="C346">
        <v>1</v>
      </c>
      <c r="D346" s="40">
        <v>3.4722222222222222E-5</v>
      </c>
      <c r="E346">
        <v>0</v>
      </c>
      <c r="F346" s="41">
        <v>0</v>
      </c>
      <c r="G346" s="41">
        <v>0</v>
      </c>
      <c r="H346" t="s">
        <v>63</v>
      </c>
    </row>
    <row r="347" spans="1:8" ht="75" x14ac:dyDescent="0.25">
      <c r="A347" s="56" t="s">
        <v>473</v>
      </c>
      <c r="B347">
        <v>2</v>
      </c>
      <c r="C347">
        <v>1</v>
      </c>
      <c r="D347" s="40">
        <v>1.2152777777777778E-3</v>
      </c>
      <c r="E347">
        <v>0</v>
      </c>
      <c r="F347" s="41">
        <v>0</v>
      </c>
      <c r="G347" s="41">
        <v>0</v>
      </c>
      <c r="H347" t="s">
        <v>63</v>
      </c>
    </row>
    <row r="348" spans="1:8" ht="30" x14ac:dyDescent="0.25">
      <c r="A348" s="56" t="s">
        <v>474</v>
      </c>
      <c r="B348">
        <v>2</v>
      </c>
      <c r="C348">
        <v>2</v>
      </c>
      <c r="D348" s="40">
        <v>1.2268518518518518E-3</v>
      </c>
      <c r="E348">
        <v>0</v>
      </c>
      <c r="F348" s="41">
        <v>0</v>
      </c>
      <c r="G348" s="41">
        <v>0</v>
      </c>
      <c r="H348" t="s">
        <v>63</v>
      </c>
    </row>
    <row r="349" spans="1:8" x14ac:dyDescent="0.25">
      <c r="A349" s="56" t="s">
        <v>302</v>
      </c>
      <c r="B349">
        <v>2</v>
      </c>
      <c r="C349">
        <v>2</v>
      </c>
      <c r="D349" s="40">
        <v>0</v>
      </c>
      <c r="E349">
        <v>2</v>
      </c>
      <c r="F349" s="41">
        <v>1</v>
      </c>
      <c r="G349" s="41">
        <v>1</v>
      </c>
      <c r="H349" t="s">
        <v>63</v>
      </c>
    </row>
    <row r="350" spans="1:8" ht="30" x14ac:dyDescent="0.25">
      <c r="A350" s="56" t="s">
        <v>475</v>
      </c>
      <c r="B350">
        <v>2</v>
      </c>
      <c r="C350">
        <v>2</v>
      </c>
      <c r="D350" s="40">
        <v>3.8194444444444446E-4</v>
      </c>
      <c r="E350">
        <v>0</v>
      </c>
      <c r="F350" s="41">
        <v>0</v>
      </c>
      <c r="G350" s="41">
        <v>0</v>
      </c>
      <c r="H350" t="s">
        <v>63</v>
      </c>
    </row>
    <row r="351" spans="1:8" x14ac:dyDescent="0.25">
      <c r="A351" s="56" t="s">
        <v>476</v>
      </c>
      <c r="B351">
        <v>2</v>
      </c>
      <c r="C351">
        <v>2</v>
      </c>
      <c r="D351" s="40">
        <v>0</v>
      </c>
      <c r="E351">
        <v>2</v>
      </c>
      <c r="F351" s="41">
        <v>1</v>
      </c>
      <c r="G351" s="41">
        <v>1</v>
      </c>
      <c r="H351" t="s">
        <v>63</v>
      </c>
    </row>
    <row r="352" spans="1:8" ht="30" x14ac:dyDescent="0.25">
      <c r="A352" s="56" t="s">
        <v>326</v>
      </c>
      <c r="B352">
        <v>2</v>
      </c>
      <c r="C352">
        <v>2</v>
      </c>
      <c r="D352" s="40">
        <v>2.8935185185185189E-4</v>
      </c>
      <c r="E352">
        <v>0</v>
      </c>
      <c r="F352" s="41">
        <v>0</v>
      </c>
      <c r="G352" s="41">
        <v>0</v>
      </c>
      <c r="H352" t="s">
        <v>63</v>
      </c>
    </row>
    <row r="353" spans="1:8" x14ac:dyDescent="0.25">
      <c r="A353" s="56" t="s">
        <v>348</v>
      </c>
      <c r="B353">
        <v>2</v>
      </c>
      <c r="C353">
        <v>2</v>
      </c>
      <c r="D353" s="40">
        <v>2.7777777777777778E-4</v>
      </c>
      <c r="E353">
        <v>0</v>
      </c>
      <c r="F353" s="41">
        <v>0</v>
      </c>
      <c r="G353" s="41">
        <v>0.5</v>
      </c>
      <c r="H353" t="s">
        <v>63</v>
      </c>
    </row>
    <row r="354" spans="1:8" x14ac:dyDescent="0.25">
      <c r="A354" s="56" t="s">
        <v>349</v>
      </c>
      <c r="B354">
        <v>2</v>
      </c>
      <c r="C354">
        <v>2</v>
      </c>
      <c r="D354" s="40">
        <v>1.3888888888888889E-3</v>
      </c>
      <c r="E354">
        <v>2</v>
      </c>
      <c r="F354" s="41">
        <v>0</v>
      </c>
      <c r="G354" s="41">
        <v>0</v>
      </c>
      <c r="H354" t="s">
        <v>63</v>
      </c>
    </row>
    <row r="355" spans="1:8" x14ac:dyDescent="0.25">
      <c r="A355" s="56" t="s">
        <v>90</v>
      </c>
      <c r="B355">
        <v>2</v>
      </c>
      <c r="C355">
        <v>2</v>
      </c>
      <c r="D355" s="40">
        <v>0</v>
      </c>
      <c r="E355">
        <v>2</v>
      </c>
      <c r="F355" s="41">
        <v>1</v>
      </c>
      <c r="G355" s="41">
        <v>1</v>
      </c>
      <c r="H355" t="s">
        <v>63</v>
      </c>
    </row>
    <row r="356" spans="1:8" x14ac:dyDescent="0.25">
      <c r="A356" s="56" t="s">
        <v>477</v>
      </c>
      <c r="B356">
        <v>2</v>
      </c>
      <c r="C356">
        <v>1</v>
      </c>
      <c r="D356" s="40">
        <v>4.1666666666666669E-4</v>
      </c>
      <c r="E356">
        <v>0</v>
      </c>
      <c r="F356" s="41">
        <v>0</v>
      </c>
      <c r="G356" s="41">
        <v>0</v>
      </c>
      <c r="H356" t="s">
        <v>63</v>
      </c>
    </row>
    <row r="357" spans="1:8" ht="30" x14ac:dyDescent="0.25">
      <c r="A357" s="56" t="s">
        <v>478</v>
      </c>
      <c r="B357">
        <v>2</v>
      </c>
      <c r="C357">
        <v>1</v>
      </c>
      <c r="D357" s="40">
        <v>1.0416666666666667E-4</v>
      </c>
      <c r="E357">
        <v>1</v>
      </c>
      <c r="F357" s="41">
        <v>0</v>
      </c>
      <c r="G357" s="41">
        <v>0.5</v>
      </c>
      <c r="H357" t="s">
        <v>63</v>
      </c>
    </row>
    <row r="358" spans="1:8" ht="30" x14ac:dyDescent="0.25">
      <c r="A358" s="56" t="s">
        <v>303</v>
      </c>
      <c r="B358">
        <v>2</v>
      </c>
      <c r="C358">
        <v>2</v>
      </c>
      <c r="D358" s="40">
        <v>7.7546296296296304E-4</v>
      </c>
      <c r="E358">
        <v>2</v>
      </c>
      <c r="F358" s="41">
        <v>0.5</v>
      </c>
      <c r="G358" s="41">
        <v>0.5</v>
      </c>
      <c r="H358" t="s">
        <v>63</v>
      </c>
    </row>
    <row r="359" spans="1:8" x14ac:dyDescent="0.25">
      <c r="A359" s="56" t="s">
        <v>479</v>
      </c>
      <c r="B359">
        <v>2</v>
      </c>
      <c r="C359">
        <v>1</v>
      </c>
      <c r="D359" s="40">
        <v>2.0833333333333335E-4</v>
      </c>
      <c r="E359">
        <v>0</v>
      </c>
      <c r="F359" s="41">
        <v>0</v>
      </c>
      <c r="G359" s="41">
        <v>0</v>
      </c>
      <c r="H359" t="s">
        <v>63</v>
      </c>
    </row>
    <row r="360" spans="1:8" x14ac:dyDescent="0.25">
      <c r="A360" s="56" t="s">
        <v>350</v>
      </c>
      <c r="B360">
        <v>2</v>
      </c>
      <c r="C360">
        <v>2</v>
      </c>
      <c r="D360" s="40">
        <v>8.3449074074074085E-3</v>
      </c>
      <c r="E360">
        <v>0</v>
      </c>
      <c r="F360" s="41">
        <v>0</v>
      </c>
      <c r="G360" s="41">
        <v>0</v>
      </c>
      <c r="H360" t="s">
        <v>63</v>
      </c>
    </row>
    <row r="361" spans="1:8" x14ac:dyDescent="0.25">
      <c r="A361" s="56" t="s">
        <v>238</v>
      </c>
      <c r="B361">
        <v>1</v>
      </c>
      <c r="C361">
        <v>1</v>
      </c>
      <c r="D361" s="40">
        <v>3.4722222222222224E-4</v>
      </c>
      <c r="E361">
        <v>0</v>
      </c>
      <c r="F361" s="41">
        <v>0</v>
      </c>
      <c r="G361" s="41">
        <v>0</v>
      </c>
      <c r="H361" t="s">
        <v>63</v>
      </c>
    </row>
    <row r="362" spans="1:8" ht="45" x14ac:dyDescent="0.25">
      <c r="A362" s="56" t="s">
        <v>480</v>
      </c>
      <c r="B362">
        <v>1</v>
      </c>
      <c r="C362">
        <v>1</v>
      </c>
      <c r="D362" s="40">
        <v>8.1018518518518516E-5</v>
      </c>
      <c r="E362">
        <v>0</v>
      </c>
      <c r="F362" s="41">
        <v>0</v>
      </c>
      <c r="G362" s="41">
        <v>0</v>
      </c>
      <c r="H362" t="s">
        <v>63</v>
      </c>
    </row>
    <row r="363" spans="1:8" ht="30" x14ac:dyDescent="0.25">
      <c r="A363" s="56" t="s">
        <v>306</v>
      </c>
      <c r="B363">
        <v>1</v>
      </c>
      <c r="C363">
        <v>1</v>
      </c>
      <c r="D363" s="40">
        <v>1.0416666666666667E-4</v>
      </c>
      <c r="E363">
        <v>0</v>
      </c>
      <c r="F363" s="41">
        <v>0</v>
      </c>
      <c r="G363" s="41">
        <v>0</v>
      </c>
      <c r="H363" t="s">
        <v>63</v>
      </c>
    </row>
    <row r="364" spans="1:8" ht="45" x14ac:dyDescent="0.25">
      <c r="A364" s="56" t="s">
        <v>481</v>
      </c>
      <c r="B364">
        <v>1</v>
      </c>
      <c r="C364">
        <v>1</v>
      </c>
      <c r="D364" s="40">
        <v>4.9768518518518521E-4</v>
      </c>
      <c r="E364">
        <v>0</v>
      </c>
      <c r="F364" s="41">
        <v>0</v>
      </c>
      <c r="G364" s="41">
        <v>0</v>
      </c>
      <c r="H364" t="s">
        <v>63</v>
      </c>
    </row>
    <row r="365" spans="1:8" ht="45" x14ac:dyDescent="0.25">
      <c r="A365" s="56" t="s">
        <v>482</v>
      </c>
      <c r="B365">
        <v>1</v>
      </c>
      <c r="C365">
        <v>1</v>
      </c>
      <c r="D365" s="40">
        <v>0</v>
      </c>
      <c r="E365">
        <v>1</v>
      </c>
      <c r="F365" s="41">
        <v>1</v>
      </c>
      <c r="G365" s="41">
        <v>1</v>
      </c>
      <c r="H365" t="s">
        <v>63</v>
      </c>
    </row>
    <row r="366" spans="1:8" ht="30" x14ac:dyDescent="0.25">
      <c r="A366" s="56" t="s">
        <v>483</v>
      </c>
      <c r="B366">
        <v>1</v>
      </c>
      <c r="C366">
        <v>1</v>
      </c>
      <c r="D366" s="40">
        <v>3.2407407407407406E-4</v>
      </c>
      <c r="E366">
        <v>0</v>
      </c>
      <c r="F366" s="41">
        <v>0</v>
      </c>
      <c r="G366" s="41">
        <v>0</v>
      </c>
      <c r="H366" t="s">
        <v>63</v>
      </c>
    </row>
    <row r="367" spans="1:8" ht="30" x14ac:dyDescent="0.25">
      <c r="A367" s="56" t="s">
        <v>484</v>
      </c>
      <c r="B367">
        <v>1</v>
      </c>
      <c r="C367">
        <v>1</v>
      </c>
      <c r="D367" s="40">
        <v>6.018518518518519E-4</v>
      </c>
      <c r="E367">
        <v>0</v>
      </c>
      <c r="F367" s="41">
        <v>0</v>
      </c>
      <c r="G367" s="41">
        <v>0</v>
      </c>
      <c r="H367" t="s">
        <v>63</v>
      </c>
    </row>
    <row r="368" spans="1:8" ht="45" x14ac:dyDescent="0.25">
      <c r="A368" s="56" t="s">
        <v>485</v>
      </c>
      <c r="B368">
        <v>1</v>
      </c>
      <c r="C368">
        <v>1</v>
      </c>
      <c r="D368" s="40">
        <v>2.4305555555555552E-4</v>
      </c>
      <c r="E368">
        <v>0</v>
      </c>
      <c r="F368" s="41">
        <v>0</v>
      </c>
      <c r="G368" s="41">
        <v>0</v>
      </c>
      <c r="H368" t="s">
        <v>63</v>
      </c>
    </row>
    <row r="369" spans="1:8" ht="30" x14ac:dyDescent="0.25">
      <c r="A369" s="56" t="s">
        <v>486</v>
      </c>
      <c r="B369">
        <v>1</v>
      </c>
      <c r="C369">
        <v>1</v>
      </c>
      <c r="D369" s="40">
        <v>7.8703703703703705E-4</v>
      </c>
      <c r="E369">
        <v>0</v>
      </c>
      <c r="F369" s="41">
        <v>0</v>
      </c>
      <c r="G369" s="41">
        <v>0</v>
      </c>
      <c r="H369" t="s">
        <v>63</v>
      </c>
    </row>
    <row r="370" spans="1:8" ht="30" x14ac:dyDescent="0.25">
      <c r="A370" s="56" t="s">
        <v>487</v>
      </c>
      <c r="B370">
        <v>1</v>
      </c>
      <c r="C370">
        <v>1</v>
      </c>
      <c r="D370" s="40">
        <v>4.5138888888888892E-4</v>
      </c>
      <c r="E370">
        <v>0</v>
      </c>
      <c r="F370" s="41">
        <v>0</v>
      </c>
      <c r="G370" s="41">
        <v>0</v>
      </c>
      <c r="H370" t="s">
        <v>63</v>
      </c>
    </row>
    <row r="371" spans="1:8" ht="30" x14ac:dyDescent="0.25">
      <c r="A371" s="56" t="s">
        <v>488</v>
      </c>
      <c r="B371">
        <v>1</v>
      </c>
      <c r="C371">
        <v>1</v>
      </c>
      <c r="D371" s="40">
        <v>1.3541666666666667E-3</v>
      </c>
      <c r="E371">
        <v>0</v>
      </c>
      <c r="F371" s="41">
        <v>0</v>
      </c>
      <c r="G371" s="41">
        <v>0</v>
      </c>
      <c r="H371" t="s">
        <v>63</v>
      </c>
    </row>
    <row r="372" spans="1:8" x14ac:dyDescent="0.25">
      <c r="A372" s="56" t="s">
        <v>489</v>
      </c>
      <c r="B372">
        <v>1</v>
      </c>
      <c r="C372">
        <v>1</v>
      </c>
      <c r="D372" s="40">
        <v>2.0833333333333335E-4</v>
      </c>
      <c r="E372">
        <v>0</v>
      </c>
      <c r="F372" s="41">
        <v>0</v>
      </c>
      <c r="G372" s="41">
        <v>0</v>
      </c>
      <c r="H372" t="s">
        <v>63</v>
      </c>
    </row>
    <row r="373" spans="1:8" x14ac:dyDescent="0.25">
      <c r="A373" s="56" t="s">
        <v>490</v>
      </c>
      <c r="B373">
        <v>1</v>
      </c>
      <c r="C373">
        <v>1</v>
      </c>
      <c r="D373" s="40">
        <v>2.8935185185185189E-4</v>
      </c>
      <c r="E373">
        <v>0</v>
      </c>
      <c r="F373" s="41">
        <v>0</v>
      </c>
      <c r="G373" s="41">
        <v>0</v>
      </c>
      <c r="H373" t="s">
        <v>63</v>
      </c>
    </row>
    <row r="374" spans="1:8" x14ac:dyDescent="0.25">
      <c r="A374" s="56" t="s">
        <v>239</v>
      </c>
      <c r="B374">
        <v>1</v>
      </c>
      <c r="C374">
        <v>1</v>
      </c>
      <c r="D374" s="40">
        <v>5.2083333333333333E-4</v>
      </c>
      <c r="E374">
        <v>0</v>
      </c>
      <c r="F374" s="41">
        <v>0</v>
      </c>
      <c r="G374" s="41">
        <v>0</v>
      </c>
      <c r="H374" t="s">
        <v>63</v>
      </c>
    </row>
    <row r="375" spans="1:8" ht="30" x14ac:dyDescent="0.25">
      <c r="A375" s="56" t="s">
        <v>491</v>
      </c>
      <c r="B375">
        <v>1</v>
      </c>
      <c r="C375">
        <v>1</v>
      </c>
      <c r="D375" s="40">
        <v>5.7870370370370366E-5</v>
      </c>
      <c r="E375">
        <v>0</v>
      </c>
      <c r="F375" s="41">
        <v>0</v>
      </c>
      <c r="G375" s="41">
        <v>0</v>
      </c>
      <c r="H375" t="s">
        <v>63</v>
      </c>
    </row>
    <row r="376" spans="1:8" x14ac:dyDescent="0.25">
      <c r="A376" s="56" t="s">
        <v>328</v>
      </c>
      <c r="B376">
        <v>1</v>
      </c>
      <c r="C376">
        <v>1</v>
      </c>
      <c r="D376" s="40">
        <v>4.6296296296296294E-5</v>
      </c>
      <c r="E376">
        <v>0</v>
      </c>
      <c r="F376" s="41">
        <v>0</v>
      </c>
      <c r="G376" s="41">
        <v>0</v>
      </c>
      <c r="H376" t="s">
        <v>63</v>
      </c>
    </row>
    <row r="377" spans="1:8" ht="30" x14ac:dyDescent="0.25">
      <c r="A377" s="56" t="s">
        <v>492</v>
      </c>
      <c r="B377">
        <v>1</v>
      </c>
      <c r="C377">
        <v>1</v>
      </c>
      <c r="D377" s="40">
        <v>3.4722222222222222E-5</v>
      </c>
      <c r="E377">
        <v>0</v>
      </c>
      <c r="F377" s="41">
        <v>0</v>
      </c>
      <c r="G377" s="41">
        <v>0</v>
      </c>
      <c r="H377" t="s">
        <v>63</v>
      </c>
    </row>
    <row r="378" spans="1:8" ht="45" x14ac:dyDescent="0.25">
      <c r="A378" s="56" t="s">
        <v>493</v>
      </c>
      <c r="B378">
        <v>1</v>
      </c>
      <c r="C378">
        <v>1</v>
      </c>
      <c r="D378" s="40">
        <v>5.5555555555555556E-4</v>
      </c>
      <c r="E378">
        <v>0</v>
      </c>
      <c r="F378" s="41">
        <v>0</v>
      </c>
      <c r="G378" s="41">
        <v>0</v>
      </c>
      <c r="H378" t="s">
        <v>63</v>
      </c>
    </row>
    <row r="379" spans="1:8" x14ac:dyDescent="0.25">
      <c r="A379" s="56" t="s">
        <v>267</v>
      </c>
      <c r="B379">
        <v>1</v>
      </c>
      <c r="C379">
        <v>1</v>
      </c>
      <c r="D379" s="40">
        <v>1.273148148148148E-4</v>
      </c>
      <c r="E379">
        <v>0</v>
      </c>
      <c r="F379" s="41">
        <v>0</v>
      </c>
      <c r="G379" s="41">
        <v>0</v>
      </c>
      <c r="H379" t="s">
        <v>63</v>
      </c>
    </row>
    <row r="380" spans="1:8" x14ac:dyDescent="0.25">
      <c r="A380" s="56" t="s">
        <v>494</v>
      </c>
      <c r="B380">
        <v>1</v>
      </c>
      <c r="C380">
        <v>1</v>
      </c>
      <c r="D380" s="40">
        <v>8.1018518518518516E-5</v>
      </c>
      <c r="E380">
        <v>0</v>
      </c>
      <c r="F380" s="41">
        <v>0</v>
      </c>
      <c r="G380" s="41">
        <v>0</v>
      </c>
      <c r="H380" t="s">
        <v>63</v>
      </c>
    </row>
    <row r="381" spans="1:8" x14ac:dyDescent="0.25">
      <c r="A381" s="56" t="s">
        <v>495</v>
      </c>
      <c r="B381">
        <v>1</v>
      </c>
      <c r="C381">
        <v>1</v>
      </c>
      <c r="D381" s="40">
        <v>2.8587962962962963E-3</v>
      </c>
      <c r="E381">
        <v>0</v>
      </c>
      <c r="F381" s="41">
        <v>0</v>
      </c>
      <c r="G381" s="41">
        <v>0</v>
      </c>
      <c r="H381" t="s">
        <v>63</v>
      </c>
    </row>
    <row r="382" spans="1:8" x14ac:dyDescent="0.25">
      <c r="A382" s="56" t="s">
        <v>496</v>
      </c>
      <c r="B382">
        <v>1</v>
      </c>
      <c r="C382">
        <v>1</v>
      </c>
      <c r="D382" s="40">
        <v>1.7361111111111112E-4</v>
      </c>
      <c r="E382">
        <v>0</v>
      </c>
      <c r="F382" s="41">
        <v>0</v>
      </c>
      <c r="G382" s="41">
        <v>0</v>
      </c>
      <c r="H382" t="s">
        <v>63</v>
      </c>
    </row>
    <row r="383" spans="1:8" x14ac:dyDescent="0.25">
      <c r="A383" s="56" t="s">
        <v>497</v>
      </c>
      <c r="B383">
        <v>1</v>
      </c>
      <c r="C383">
        <v>1</v>
      </c>
      <c r="D383" s="40">
        <v>3.8541666666666668E-3</v>
      </c>
      <c r="E383">
        <v>0</v>
      </c>
      <c r="F383" s="41">
        <v>0</v>
      </c>
      <c r="G383" s="41">
        <v>0</v>
      </c>
      <c r="H383" t="s">
        <v>63</v>
      </c>
    </row>
    <row r="384" spans="1:8" x14ac:dyDescent="0.25">
      <c r="A384" s="56" t="s">
        <v>498</v>
      </c>
      <c r="B384">
        <v>1</v>
      </c>
      <c r="C384">
        <v>1</v>
      </c>
      <c r="D384" s="40">
        <v>1.6203703703703703E-4</v>
      </c>
      <c r="E384">
        <v>0</v>
      </c>
      <c r="F384" s="41">
        <v>0</v>
      </c>
      <c r="G384" s="41">
        <v>0</v>
      </c>
      <c r="H384" t="s">
        <v>63</v>
      </c>
    </row>
    <row r="385" spans="1:8" x14ac:dyDescent="0.25">
      <c r="A385" s="56" t="s">
        <v>307</v>
      </c>
      <c r="B385">
        <v>1</v>
      </c>
      <c r="C385">
        <v>1</v>
      </c>
      <c r="D385" s="40">
        <v>3.4722222222222222E-5</v>
      </c>
      <c r="E385">
        <v>0</v>
      </c>
      <c r="F385" s="41">
        <v>0</v>
      </c>
      <c r="G385" s="41">
        <v>0</v>
      </c>
      <c r="H385" t="s">
        <v>63</v>
      </c>
    </row>
    <row r="386" spans="1:8" ht="30" x14ac:dyDescent="0.25">
      <c r="A386" s="56" t="s">
        <v>499</v>
      </c>
      <c r="B386">
        <v>1</v>
      </c>
      <c r="C386">
        <v>1</v>
      </c>
      <c r="D386" s="40">
        <v>1.6203703703703703E-4</v>
      </c>
      <c r="E386">
        <v>0</v>
      </c>
      <c r="F386" s="41">
        <v>0</v>
      </c>
      <c r="G386" s="41">
        <v>0</v>
      </c>
      <c r="H386" t="s">
        <v>63</v>
      </c>
    </row>
    <row r="387" spans="1:8" ht="30" x14ac:dyDescent="0.25">
      <c r="A387" s="56" t="s">
        <v>500</v>
      </c>
      <c r="B387">
        <v>1</v>
      </c>
      <c r="C387">
        <v>1</v>
      </c>
      <c r="D387" s="40">
        <v>9.2592592592592588E-5</v>
      </c>
      <c r="E387">
        <v>0</v>
      </c>
      <c r="F387" s="41">
        <v>0</v>
      </c>
      <c r="G387" s="41">
        <v>0</v>
      </c>
      <c r="H387" t="s">
        <v>63</v>
      </c>
    </row>
    <row r="388" spans="1:8" ht="30" x14ac:dyDescent="0.25">
      <c r="A388" s="56" t="s">
        <v>501</v>
      </c>
      <c r="B388">
        <v>1</v>
      </c>
      <c r="C388">
        <v>1</v>
      </c>
      <c r="D388" s="40">
        <v>8.1018518518518516E-5</v>
      </c>
      <c r="E388">
        <v>0</v>
      </c>
      <c r="F388" s="41">
        <v>0</v>
      </c>
      <c r="G388" s="41">
        <v>0</v>
      </c>
      <c r="H388" t="s">
        <v>63</v>
      </c>
    </row>
    <row r="389" spans="1:8" ht="30" x14ac:dyDescent="0.25">
      <c r="A389" s="56" t="s">
        <v>502</v>
      </c>
      <c r="B389">
        <v>1</v>
      </c>
      <c r="C389">
        <v>1</v>
      </c>
      <c r="D389" s="40">
        <v>5.0925925925925921E-4</v>
      </c>
      <c r="E389">
        <v>0</v>
      </c>
      <c r="F389" s="41">
        <v>0</v>
      </c>
      <c r="G389" s="41">
        <v>0</v>
      </c>
      <c r="H389" t="s">
        <v>63</v>
      </c>
    </row>
    <row r="390" spans="1:8" ht="30" x14ac:dyDescent="0.25">
      <c r="A390" s="56" t="s">
        <v>503</v>
      </c>
      <c r="B390">
        <v>1</v>
      </c>
      <c r="C390">
        <v>1</v>
      </c>
      <c r="D390" s="40">
        <v>3.8194444444444446E-4</v>
      </c>
      <c r="E390">
        <v>0</v>
      </c>
      <c r="F390" s="41">
        <v>0</v>
      </c>
      <c r="G390" s="41">
        <v>0</v>
      </c>
      <c r="H390" t="s">
        <v>63</v>
      </c>
    </row>
    <row r="391" spans="1:8" ht="30" x14ac:dyDescent="0.25">
      <c r="A391" s="56" t="s">
        <v>332</v>
      </c>
      <c r="B391">
        <v>1</v>
      </c>
      <c r="C391">
        <v>1</v>
      </c>
      <c r="D391" s="40">
        <v>4.6296296296296293E-4</v>
      </c>
      <c r="E391">
        <v>0</v>
      </c>
      <c r="F391" s="41">
        <v>0</v>
      </c>
      <c r="G391" s="41">
        <v>0</v>
      </c>
      <c r="H391" t="s">
        <v>63</v>
      </c>
    </row>
    <row r="392" spans="1:8" ht="30" x14ac:dyDescent="0.25">
      <c r="A392" s="56" t="s">
        <v>253</v>
      </c>
      <c r="B392">
        <v>1</v>
      </c>
      <c r="C392">
        <v>1</v>
      </c>
      <c r="D392" s="40">
        <v>6.8287037037037025E-4</v>
      </c>
      <c r="E392">
        <v>0</v>
      </c>
      <c r="F392" s="41">
        <v>0</v>
      </c>
      <c r="G392" s="41">
        <v>0</v>
      </c>
      <c r="H392" t="s">
        <v>63</v>
      </c>
    </row>
    <row r="393" spans="1:8" ht="30" x14ac:dyDescent="0.25">
      <c r="A393" s="56" t="s">
        <v>504</v>
      </c>
      <c r="B393">
        <v>1</v>
      </c>
      <c r="C393">
        <v>1</v>
      </c>
      <c r="D393" s="40">
        <v>1.3657407407407409E-3</v>
      </c>
      <c r="E393">
        <v>0</v>
      </c>
      <c r="F393" s="41">
        <v>0</v>
      </c>
      <c r="G393" s="41">
        <v>0</v>
      </c>
      <c r="H393" t="s">
        <v>63</v>
      </c>
    </row>
    <row r="394" spans="1:8" ht="75" x14ac:dyDescent="0.25">
      <c r="A394" s="56" t="s">
        <v>505</v>
      </c>
      <c r="B394">
        <v>1</v>
      </c>
      <c r="C394">
        <v>1</v>
      </c>
      <c r="D394" s="40">
        <v>1.9675925925925926E-4</v>
      </c>
      <c r="E394">
        <v>0</v>
      </c>
      <c r="F394" s="41">
        <v>0</v>
      </c>
      <c r="G394" s="41">
        <v>0</v>
      </c>
      <c r="H394" t="s">
        <v>63</v>
      </c>
    </row>
    <row r="395" spans="1:8" ht="75" x14ac:dyDescent="0.25">
      <c r="A395" s="56" t="s">
        <v>506</v>
      </c>
      <c r="B395">
        <v>1</v>
      </c>
      <c r="C395">
        <v>1</v>
      </c>
      <c r="D395" s="40">
        <v>1.6203703703703703E-4</v>
      </c>
      <c r="E395">
        <v>0</v>
      </c>
      <c r="F395" s="41">
        <v>0</v>
      </c>
      <c r="G395" s="41">
        <v>0</v>
      </c>
      <c r="H395" t="s">
        <v>63</v>
      </c>
    </row>
    <row r="396" spans="1:8" ht="75" x14ac:dyDescent="0.25">
      <c r="A396" s="56" t="s">
        <v>507</v>
      </c>
      <c r="B396">
        <v>1</v>
      </c>
      <c r="C396">
        <v>1</v>
      </c>
      <c r="D396" s="40">
        <v>1.8518518518518518E-4</v>
      </c>
      <c r="E396">
        <v>0</v>
      </c>
      <c r="F396" s="41">
        <v>0</v>
      </c>
      <c r="G396" s="41">
        <v>0</v>
      </c>
      <c r="H396" t="s">
        <v>63</v>
      </c>
    </row>
    <row r="397" spans="1:8" ht="30" x14ac:dyDescent="0.25">
      <c r="A397" s="56" t="s">
        <v>508</v>
      </c>
      <c r="B397">
        <v>1</v>
      </c>
      <c r="C397">
        <v>1</v>
      </c>
      <c r="D397" s="40">
        <v>5.7870370370370366E-5</v>
      </c>
      <c r="E397">
        <v>0</v>
      </c>
      <c r="F397" s="41">
        <v>0</v>
      </c>
      <c r="G397" s="41">
        <v>0</v>
      </c>
      <c r="H397" t="s">
        <v>63</v>
      </c>
    </row>
    <row r="398" spans="1:8" ht="30" x14ac:dyDescent="0.25">
      <c r="A398" s="56" t="s">
        <v>509</v>
      </c>
      <c r="B398">
        <v>1</v>
      </c>
      <c r="C398">
        <v>1</v>
      </c>
      <c r="D398" s="40">
        <v>2.6620370370370372E-4</v>
      </c>
      <c r="E398">
        <v>0</v>
      </c>
      <c r="F398" s="41">
        <v>0</v>
      </c>
      <c r="G398" s="41">
        <v>0</v>
      </c>
      <c r="H398" t="s">
        <v>63</v>
      </c>
    </row>
    <row r="399" spans="1:8" ht="45" x14ac:dyDescent="0.25">
      <c r="A399" s="56" t="s">
        <v>510</v>
      </c>
      <c r="B399">
        <v>1</v>
      </c>
      <c r="C399">
        <v>1</v>
      </c>
      <c r="D399" s="40">
        <v>2.6620370370370372E-4</v>
      </c>
      <c r="E399">
        <v>0</v>
      </c>
      <c r="F399" s="41">
        <v>0</v>
      </c>
      <c r="G399" s="41">
        <v>0</v>
      </c>
      <c r="H399" t="s">
        <v>63</v>
      </c>
    </row>
    <row r="400" spans="1:8" ht="45" x14ac:dyDescent="0.25">
      <c r="A400" s="56" t="s">
        <v>511</v>
      </c>
      <c r="B400">
        <v>1</v>
      </c>
      <c r="C400">
        <v>1</v>
      </c>
      <c r="D400" s="40">
        <v>1.5046296296296297E-4</v>
      </c>
      <c r="E400">
        <v>0</v>
      </c>
      <c r="F400" s="41">
        <v>0</v>
      </c>
      <c r="G400" s="41">
        <v>0</v>
      </c>
      <c r="H400" t="s">
        <v>63</v>
      </c>
    </row>
    <row r="401" spans="1:8" ht="45" x14ac:dyDescent="0.25">
      <c r="A401" s="56" t="s">
        <v>512</v>
      </c>
      <c r="B401">
        <v>1</v>
      </c>
      <c r="C401">
        <v>1</v>
      </c>
      <c r="D401" s="40">
        <v>9.2592592592592588E-5</v>
      </c>
      <c r="E401">
        <v>1</v>
      </c>
      <c r="F401" s="41">
        <v>0</v>
      </c>
      <c r="G401" s="41">
        <v>0</v>
      </c>
      <c r="H401" t="s">
        <v>63</v>
      </c>
    </row>
    <row r="402" spans="1:8" ht="30" x14ac:dyDescent="0.25">
      <c r="A402" s="56" t="s">
        <v>513</v>
      </c>
      <c r="B402">
        <v>1</v>
      </c>
      <c r="C402">
        <v>1</v>
      </c>
      <c r="D402" s="40">
        <v>2.3263888888888887E-3</v>
      </c>
      <c r="E402">
        <v>1</v>
      </c>
      <c r="F402" s="41">
        <v>0</v>
      </c>
      <c r="G402" s="41">
        <v>0</v>
      </c>
      <c r="H402" t="s">
        <v>63</v>
      </c>
    </row>
    <row r="403" spans="1:8" x14ac:dyDescent="0.25">
      <c r="A403" s="56" t="s">
        <v>514</v>
      </c>
      <c r="B403">
        <v>1</v>
      </c>
      <c r="C403">
        <v>1</v>
      </c>
      <c r="D403" s="40">
        <v>1.5046296296296297E-4</v>
      </c>
      <c r="E403">
        <v>0</v>
      </c>
      <c r="F403" s="41">
        <v>0</v>
      </c>
      <c r="G403" s="41">
        <v>0</v>
      </c>
      <c r="H403" t="s">
        <v>63</v>
      </c>
    </row>
    <row r="404" spans="1:8" x14ac:dyDescent="0.25">
      <c r="A404" s="56" t="s">
        <v>515</v>
      </c>
      <c r="B404">
        <v>1</v>
      </c>
      <c r="C404">
        <v>1</v>
      </c>
      <c r="D404" s="40">
        <v>1.5046296296296297E-4</v>
      </c>
      <c r="E404">
        <v>0</v>
      </c>
      <c r="F404" s="41">
        <v>0</v>
      </c>
      <c r="G404" s="41">
        <v>0</v>
      </c>
      <c r="H404" t="s">
        <v>63</v>
      </c>
    </row>
    <row r="405" spans="1:8" x14ac:dyDescent="0.25">
      <c r="A405" s="56" t="s">
        <v>516</v>
      </c>
      <c r="B405">
        <v>1</v>
      </c>
      <c r="C405">
        <v>1</v>
      </c>
      <c r="D405" s="40">
        <v>1.6203703703703703E-4</v>
      </c>
      <c r="E405">
        <v>0</v>
      </c>
      <c r="F405" s="41">
        <v>0</v>
      </c>
      <c r="G405" s="41">
        <v>0</v>
      </c>
      <c r="H405" t="s">
        <v>63</v>
      </c>
    </row>
    <row r="406" spans="1:8" ht="45" x14ac:dyDescent="0.25">
      <c r="A406" s="56" t="s">
        <v>517</v>
      </c>
      <c r="B406">
        <v>1</v>
      </c>
      <c r="C406">
        <v>1</v>
      </c>
      <c r="D406" s="40">
        <v>1.8518518518518518E-4</v>
      </c>
      <c r="E406">
        <v>1</v>
      </c>
      <c r="F406" s="41">
        <v>0</v>
      </c>
      <c r="G406" s="41">
        <v>0</v>
      </c>
      <c r="H406" t="s">
        <v>63</v>
      </c>
    </row>
    <row r="407" spans="1:8" x14ac:dyDescent="0.25">
      <c r="A407" s="56" t="s">
        <v>518</v>
      </c>
      <c r="B407">
        <v>1</v>
      </c>
      <c r="C407">
        <v>1</v>
      </c>
      <c r="D407" s="40">
        <v>4.1666666666666669E-4</v>
      </c>
      <c r="E407">
        <v>0</v>
      </c>
      <c r="F407" s="41">
        <v>0</v>
      </c>
      <c r="G407" s="41">
        <v>0</v>
      </c>
      <c r="H407" t="s">
        <v>63</v>
      </c>
    </row>
    <row r="408" spans="1:8" ht="45" x14ac:dyDescent="0.25">
      <c r="A408" s="56" t="s">
        <v>519</v>
      </c>
      <c r="B408">
        <v>1</v>
      </c>
      <c r="C408">
        <v>1</v>
      </c>
      <c r="D408" s="40">
        <v>1.7361111111111112E-4</v>
      </c>
      <c r="E408">
        <v>1</v>
      </c>
      <c r="F408" s="41">
        <v>0</v>
      </c>
      <c r="G408" s="41">
        <v>0</v>
      </c>
      <c r="H408" t="s">
        <v>63</v>
      </c>
    </row>
    <row r="409" spans="1:8" ht="30" x14ac:dyDescent="0.25">
      <c r="A409" s="56" t="s">
        <v>520</v>
      </c>
      <c r="B409">
        <v>1</v>
      </c>
      <c r="C409">
        <v>1</v>
      </c>
      <c r="D409" s="40">
        <v>1.6203703703703703E-4</v>
      </c>
      <c r="E409">
        <v>0</v>
      </c>
      <c r="F409" s="41">
        <v>0</v>
      </c>
      <c r="G409" s="41">
        <v>0</v>
      </c>
      <c r="H409" t="s">
        <v>63</v>
      </c>
    </row>
    <row r="410" spans="1:8" ht="30" x14ac:dyDescent="0.25">
      <c r="A410" s="56" t="s">
        <v>521</v>
      </c>
      <c r="B410">
        <v>1</v>
      </c>
      <c r="C410">
        <v>1</v>
      </c>
      <c r="D410" s="40">
        <v>1.3888888888888889E-4</v>
      </c>
      <c r="E410">
        <v>1</v>
      </c>
      <c r="F410" s="41">
        <v>0</v>
      </c>
      <c r="G410" s="41">
        <v>0</v>
      </c>
      <c r="H410" t="s">
        <v>63</v>
      </c>
    </row>
    <row r="411" spans="1:8" x14ac:dyDescent="0.25">
      <c r="A411" s="56" t="s">
        <v>522</v>
      </c>
      <c r="B411">
        <v>1</v>
      </c>
      <c r="C411">
        <v>1</v>
      </c>
      <c r="D411" s="40">
        <v>5.7870370370370366E-5</v>
      </c>
      <c r="E411">
        <v>1</v>
      </c>
      <c r="F411" s="41">
        <v>0</v>
      </c>
      <c r="G411" s="41">
        <v>0</v>
      </c>
      <c r="H411" t="s">
        <v>63</v>
      </c>
    </row>
    <row r="412" spans="1:8" ht="45" x14ac:dyDescent="0.25">
      <c r="A412" s="56" t="s">
        <v>523</v>
      </c>
      <c r="B412">
        <v>1</v>
      </c>
      <c r="C412">
        <v>1</v>
      </c>
      <c r="D412" s="40">
        <v>0</v>
      </c>
      <c r="E412">
        <v>1</v>
      </c>
      <c r="F412" s="41">
        <v>1</v>
      </c>
      <c r="G412" s="41">
        <v>1</v>
      </c>
      <c r="H412" t="s">
        <v>63</v>
      </c>
    </row>
    <row r="413" spans="1:8" ht="45" x14ac:dyDescent="0.25">
      <c r="A413" s="56" t="s">
        <v>524</v>
      </c>
      <c r="B413">
        <v>1</v>
      </c>
      <c r="C413">
        <v>1</v>
      </c>
      <c r="D413" s="40">
        <v>0</v>
      </c>
      <c r="E413">
        <v>1</v>
      </c>
      <c r="F413" s="41">
        <v>1</v>
      </c>
      <c r="G413" s="41">
        <v>1</v>
      </c>
      <c r="H413" t="s">
        <v>63</v>
      </c>
    </row>
    <row r="414" spans="1:8" ht="45" x14ac:dyDescent="0.25">
      <c r="A414" s="56" t="s">
        <v>525</v>
      </c>
      <c r="B414">
        <v>1</v>
      </c>
      <c r="C414">
        <v>1</v>
      </c>
      <c r="D414" s="40">
        <v>0</v>
      </c>
      <c r="E414">
        <v>1</v>
      </c>
      <c r="F414" s="41">
        <v>1</v>
      </c>
      <c r="G414" s="41">
        <v>1</v>
      </c>
      <c r="H414" t="s">
        <v>63</v>
      </c>
    </row>
    <row r="415" spans="1:8" ht="45" x14ac:dyDescent="0.25">
      <c r="A415" s="56" t="s">
        <v>526</v>
      </c>
      <c r="B415">
        <v>1</v>
      </c>
      <c r="C415">
        <v>1</v>
      </c>
      <c r="D415" s="40">
        <v>0</v>
      </c>
      <c r="E415">
        <v>1</v>
      </c>
      <c r="F415" s="41">
        <v>1</v>
      </c>
      <c r="G415" s="41">
        <v>1</v>
      </c>
      <c r="H415" t="s">
        <v>63</v>
      </c>
    </row>
    <row r="416" spans="1:8" ht="45" x14ac:dyDescent="0.25">
      <c r="A416" s="56" t="s">
        <v>527</v>
      </c>
      <c r="B416">
        <v>1</v>
      </c>
      <c r="C416">
        <v>1</v>
      </c>
      <c r="D416" s="40">
        <v>0</v>
      </c>
      <c r="E416">
        <v>1</v>
      </c>
      <c r="F416" s="41">
        <v>1</v>
      </c>
      <c r="G416" s="41">
        <v>1</v>
      </c>
      <c r="H416" t="s">
        <v>63</v>
      </c>
    </row>
    <row r="417" spans="1:8" ht="30" x14ac:dyDescent="0.25">
      <c r="A417" s="56" t="s">
        <v>528</v>
      </c>
      <c r="B417">
        <v>1</v>
      </c>
      <c r="C417">
        <v>1</v>
      </c>
      <c r="D417" s="40">
        <v>0</v>
      </c>
      <c r="E417">
        <v>1</v>
      </c>
      <c r="F417" s="41">
        <v>1</v>
      </c>
      <c r="G417" s="41">
        <v>1</v>
      </c>
      <c r="H417" t="s">
        <v>63</v>
      </c>
    </row>
    <row r="418" spans="1:8" ht="30" x14ac:dyDescent="0.25">
      <c r="A418" s="56" t="s">
        <v>529</v>
      </c>
      <c r="B418">
        <v>1</v>
      </c>
      <c r="C418">
        <v>1</v>
      </c>
      <c r="D418" s="40">
        <v>1.273148148148148E-4</v>
      </c>
      <c r="E418">
        <v>0</v>
      </c>
      <c r="F418" s="41">
        <v>0</v>
      </c>
      <c r="G418" s="41">
        <v>0</v>
      </c>
      <c r="H418" t="s">
        <v>63</v>
      </c>
    </row>
    <row r="419" spans="1:8" ht="30" x14ac:dyDescent="0.25">
      <c r="A419" s="56" t="s">
        <v>530</v>
      </c>
      <c r="B419">
        <v>1</v>
      </c>
      <c r="C419">
        <v>1</v>
      </c>
      <c r="D419" s="40">
        <v>1.0416666666666667E-4</v>
      </c>
      <c r="E419">
        <v>0</v>
      </c>
      <c r="F419" s="41">
        <v>0</v>
      </c>
      <c r="G419" s="41">
        <v>0</v>
      </c>
      <c r="H419" t="s">
        <v>63</v>
      </c>
    </row>
    <row r="420" spans="1:8" ht="30" x14ac:dyDescent="0.25">
      <c r="A420" s="56" t="s">
        <v>531</v>
      </c>
      <c r="B420">
        <v>1</v>
      </c>
      <c r="C420">
        <v>1</v>
      </c>
      <c r="D420" s="40">
        <v>9.2592592592592588E-5</v>
      </c>
      <c r="E420">
        <v>0</v>
      </c>
      <c r="F420" s="41">
        <v>0</v>
      </c>
      <c r="G420" s="41">
        <v>0</v>
      </c>
      <c r="H420" t="s">
        <v>63</v>
      </c>
    </row>
    <row r="421" spans="1:8" ht="30" x14ac:dyDescent="0.25">
      <c r="A421" s="56" t="s">
        <v>532</v>
      </c>
      <c r="B421">
        <v>1</v>
      </c>
      <c r="C421">
        <v>1</v>
      </c>
      <c r="D421" s="40">
        <v>1.3888888888888889E-4</v>
      </c>
      <c r="E421">
        <v>0</v>
      </c>
      <c r="F421" s="41">
        <v>0</v>
      </c>
      <c r="G421" s="41">
        <v>0</v>
      </c>
      <c r="H421" t="s">
        <v>63</v>
      </c>
    </row>
    <row r="422" spans="1:8" ht="30" x14ac:dyDescent="0.25">
      <c r="A422" s="56" t="s">
        <v>533</v>
      </c>
      <c r="B422">
        <v>1</v>
      </c>
      <c r="C422">
        <v>1</v>
      </c>
      <c r="D422" s="40">
        <v>9.2592592592592588E-5</v>
      </c>
      <c r="E422">
        <v>0</v>
      </c>
      <c r="F422" s="41">
        <v>0</v>
      </c>
      <c r="G422" s="41">
        <v>0</v>
      </c>
      <c r="H422" t="s">
        <v>63</v>
      </c>
    </row>
    <row r="423" spans="1:8" ht="30" x14ac:dyDescent="0.25">
      <c r="A423" s="56" t="s">
        <v>534</v>
      </c>
      <c r="B423">
        <v>1</v>
      </c>
      <c r="C423">
        <v>1</v>
      </c>
      <c r="D423" s="40">
        <v>1.6203703703703703E-4</v>
      </c>
      <c r="E423">
        <v>0</v>
      </c>
      <c r="F423" s="41">
        <v>0</v>
      </c>
      <c r="G423" s="41">
        <v>0</v>
      </c>
      <c r="H423" t="s">
        <v>63</v>
      </c>
    </row>
    <row r="424" spans="1:8" ht="45" x14ac:dyDescent="0.25">
      <c r="A424" s="56" t="s">
        <v>535</v>
      </c>
      <c r="B424">
        <v>1</v>
      </c>
      <c r="C424">
        <v>1</v>
      </c>
      <c r="D424" s="40">
        <v>1.8518518518518518E-4</v>
      </c>
      <c r="E424">
        <v>0</v>
      </c>
      <c r="F424" s="41">
        <v>0</v>
      </c>
      <c r="G424" s="41">
        <v>0</v>
      </c>
      <c r="H424" t="s">
        <v>63</v>
      </c>
    </row>
    <row r="425" spans="1:8" ht="45" x14ac:dyDescent="0.25">
      <c r="A425" s="56" t="s">
        <v>536</v>
      </c>
      <c r="B425">
        <v>1</v>
      </c>
      <c r="C425">
        <v>1</v>
      </c>
      <c r="D425" s="40">
        <v>5.3240740740740744E-4</v>
      </c>
      <c r="E425">
        <v>0</v>
      </c>
      <c r="F425" s="41">
        <v>0</v>
      </c>
      <c r="G425" s="41">
        <v>0</v>
      </c>
      <c r="H425" t="s">
        <v>63</v>
      </c>
    </row>
    <row r="426" spans="1:8" ht="30" x14ac:dyDescent="0.25">
      <c r="A426" s="56" t="s">
        <v>537</v>
      </c>
      <c r="B426">
        <v>1</v>
      </c>
      <c r="C426">
        <v>1</v>
      </c>
      <c r="D426" s="40">
        <v>1.7361111111111112E-4</v>
      </c>
      <c r="E426">
        <v>0</v>
      </c>
      <c r="F426" s="41">
        <v>0</v>
      </c>
      <c r="G426" s="41">
        <v>0</v>
      </c>
      <c r="H426" t="s">
        <v>63</v>
      </c>
    </row>
    <row r="427" spans="1:8" x14ac:dyDescent="0.25">
      <c r="A427" s="56" t="s">
        <v>538</v>
      </c>
      <c r="B427">
        <v>1</v>
      </c>
      <c r="C427">
        <v>1</v>
      </c>
      <c r="D427" s="40">
        <v>5.7870370370370366E-5</v>
      </c>
      <c r="E427">
        <v>0</v>
      </c>
      <c r="F427" s="41">
        <v>0</v>
      </c>
      <c r="G427" s="41">
        <v>0</v>
      </c>
      <c r="H427" t="s">
        <v>63</v>
      </c>
    </row>
    <row r="428" spans="1:8" x14ac:dyDescent="0.25">
      <c r="A428" s="56" t="s">
        <v>335</v>
      </c>
      <c r="B428">
        <v>1</v>
      </c>
      <c r="C428">
        <v>1</v>
      </c>
      <c r="D428" s="40">
        <v>0</v>
      </c>
      <c r="E428">
        <v>1</v>
      </c>
      <c r="F428" s="41">
        <v>1</v>
      </c>
      <c r="G428" s="41">
        <v>1</v>
      </c>
      <c r="H428" t="s">
        <v>63</v>
      </c>
    </row>
    <row r="429" spans="1:8" ht="30" x14ac:dyDescent="0.25">
      <c r="A429" s="56" t="s">
        <v>539</v>
      </c>
      <c r="B429">
        <v>1</v>
      </c>
      <c r="C429">
        <v>1</v>
      </c>
      <c r="D429" s="40">
        <v>0</v>
      </c>
      <c r="E429">
        <v>1</v>
      </c>
      <c r="F429" s="41">
        <v>1</v>
      </c>
      <c r="G429" s="41">
        <v>1</v>
      </c>
      <c r="H429" t="s">
        <v>63</v>
      </c>
    </row>
    <row r="430" spans="1:8" ht="30" x14ac:dyDescent="0.25">
      <c r="A430" s="56" t="s">
        <v>272</v>
      </c>
      <c r="B430">
        <v>1</v>
      </c>
      <c r="C430">
        <v>1</v>
      </c>
      <c r="D430" s="40">
        <v>4.9768518518518521E-4</v>
      </c>
      <c r="E430">
        <v>0</v>
      </c>
      <c r="F430" s="41">
        <v>0</v>
      </c>
      <c r="G430" s="41">
        <v>0</v>
      </c>
      <c r="H430" t="s">
        <v>63</v>
      </c>
    </row>
    <row r="431" spans="1:8" ht="30" x14ac:dyDescent="0.25">
      <c r="A431" s="56" t="s">
        <v>540</v>
      </c>
      <c r="B431">
        <v>1</v>
      </c>
      <c r="C431">
        <v>1</v>
      </c>
      <c r="D431" s="40">
        <v>8.1018518518518516E-5</v>
      </c>
      <c r="E431">
        <v>0</v>
      </c>
      <c r="F431" s="41">
        <v>0</v>
      </c>
      <c r="G431" s="41">
        <v>0</v>
      </c>
      <c r="H431" t="s">
        <v>63</v>
      </c>
    </row>
    <row r="432" spans="1:8" ht="30" x14ac:dyDescent="0.25">
      <c r="A432" s="56" t="s">
        <v>541</v>
      </c>
      <c r="B432">
        <v>1</v>
      </c>
      <c r="C432">
        <v>1</v>
      </c>
      <c r="D432" s="40">
        <v>8.1018518518518516E-5</v>
      </c>
      <c r="E432">
        <v>0</v>
      </c>
      <c r="F432" s="41">
        <v>0</v>
      </c>
      <c r="G432" s="41">
        <v>0</v>
      </c>
      <c r="H432" t="s">
        <v>63</v>
      </c>
    </row>
    <row r="433" spans="1:8" ht="60" x14ac:dyDescent="0.25">
      <c r="A433" s="56" t="s">
        <v>542</v>
      </c>
      <c r="B433">
        <v>1</v>
      </c>
      <c r="C433">
        <v>1</v>
      </c>
      <c r="D433" s="40">
        <v>3.4722222222222222E-5</v>
      </c>
      <c r="E433">
        <v>0</v>
      </c>
      <c r="F433" s="41">
        <v>0</v>
      </c>
      <c r="G433" s="41">
        <v>0</v>
      </c>
      <c r="H433" t="s">
        <v>63</v>
      </c>
    </row>
    <row r="434" spans="1:8" x14ac:dyDescent="0.25">
      <c r="A434" s="56" t="s">
        <v>543</v>
      </c>
      <c r="B434">
        <v>1</v>
      </c>
      <c r="C434">
        <v>1</v>
      </c>
      <c r="D434" s="40">
        <v>5.7870370370370366E-5</v>
      </c>
      <c r="E434">
        <v>0</v>
      </c>
      <c r="F434" s="41">
        <v>0</v>
      </c>
      <c r="G434" s="41">
        <v>0</v>
      </c>
      <c r="H434" t="s">
        <v>63</v>
      </c>
    </row>
    <row r="435" spans="1:8" x14ac:dyDescent="0.25">
      <c r="A435" s="56" t="s">
        <v>544</v>
      </c>
      <c r="B435">
        <v>1</v>
      </c>
      <c r="C435">
        <v>1</v>
      </c>
      <c r="D435" s="40">
        <v>1.273148148148148E-4</v>
      </c>
      <c r="E435">
        <v>0</v>
      </c>
      <c r="F435" s="41">
        <v>0</v>
      </c>
      <c r="G435" s="41">
        <v>0</v>
      </c>
      <c r="H435" t="s">
        <v>63</v>
      </c>
    </row>
    <row r="436" spans="1:8" x14ac:dyDescent="0.25">
      <c r="A436" s="56" t="s">
        <v>545</v>
      </c>
      <c r="B436">
        <v>1</v>
      </c>
      <c r="C436">
        <v>1</v>
      </c>
      <c r="D436" s="40">
        <v>1.3888888888888889E-4</v>
      </c>
      <c r="E436">
        <v>0</v>
      </c>
      <c r="F436" s="41">
        <v>0</v>
      </c>
      <c r="G436" s="41">
        <v>0</v>
      </c>
      <c r="H436" t="s">
        <v>63</v>
      </c>
    </row>
    <row r="437" spans="1:8" x14ac:dyDescent="0.25">
      <c r="A437" s="56" t="s">
        <v>546</v>
      </c>
      <c r="B437">
        <v>1</v>
      </c>
      <c r="C437">
        <v>1</v>
      </c>
      <c r="D437" s="40">
        <v>2.199074074074074E-4</v>
      </c>
      <c r="E437">
        <v>0</v>
      </c>
      <c r="F437" s="41">
        <v>0</v>
      </c>
      <c r="G437" s="41">
        <v>0</v>
      </c>
      <c r="H437" t="s">
        <v>63</v>
      </c>
    </row>
    <row r="438" spans="1:8" ht="45" x14ac:dyDescent="0.25">
      <c r="A438" s="56" t="s">
        <v>547</v>
      </c>
      <c r="B438">
        <v>1</v>
      </c>
      <c r="C438">
        <v>1</v>
      </c>
      <c r="D438" s="40">
        <v>7.6388888888888893E-4</v>
      </c>
      <c r="E438">
        <v>0</v>
      </c>
      <c r="F438" s="41">
        <v>0</v>
      </c>
      <c r="G438" s="41">
        <v>0</v>
      </c>
      <c r="H438" t="s">
        <v>63</v>
      </c>
    </row>
    <row r="439" spans="1:8" x14ac:dyDescent="0.25">
      <c r="A439" s="56" t="s">
        <v>548</v>
      </c>
      <c r="B439">
        <v>1</v>
      </c>
      <c r="C439">
        <v>1</v>
      </c>
      <c r="D439" s="40">
        <v>6.5972222222222213E-4</v>
      </c>
      <c r="E439">
        <v>0</v>
      </c>
      <c r="F439" s="41">
        <v>0</v>
      </c>
      <c r="G439" s="41">
        <v>0</v>
      </c>
      <c r="H439" t="s">
        <v>63</v>
      </c>
    </row>
    <row r="440" spans="1:8" ht="30" x14ac:dyDescent="0.25">
      <c r="A440" s="56" t="s">
        <v>549</v>
      </c>
      <c r="B440">
        <v>1</v>
      </c>
      <c r="C440">
        <v>1</v>
      </c>
      <c r="D440" s="40">
        <v>3.5879629629629635E-4</v>
      </c>
      <c r="E440">
        <v>0</v>
      </c>
      <c r="F440" s="41">
        <v>0</v>
      </c>
      <c r="G440" s="41">
        <v>0</v>
      </c>
      <c r="H440" t="s">
        <v>63</v>
      </c>
    </row>
    <row r="441" spans="1:8" ht="45" x14ac:dyDescent="0.25">
      <c r="A441" s="56" t="s">
        <v>550</v>
      </c>
      <c r="B441">
        <v>1</v>
      </c>
      <c r="C441">
        <v>1</v>
      </c>
      <c r="D441" s="40">
        <v>4.6296296296296294E-5</v>
      </c>
      <c r="E441">
        <v>0</v>
      </c>
      <c r="F441" s="41">
        <v>0</v>
      </c>
      <c r="G441" s="41">
        <v>0</v>
      </c>
      <c r="H441" t="s">
        <v>63</v>
      </c>
    </row>
    <row r="442" spans="1:8" ht="30" x14ac:dyDescent="0.25">
      <c r="A442" s="56" t="s">
        <v>139</v>
      </c>
      <c r="B442">
        <v>1</v>
      </c>
      <c r="C442">
        <v>1</v>
      </c>
      <c r="D442" s="40">
        <v>5.7870370370370378E-4</v>
      </c>
      <c r="E442">
        <v>0</v>
      </c>
      <c r="F442" s="41">
        <v>0</v>
      </c>
      <c r="G442" s="41">
        <v>0</v>
      </c>
      <c r="H442" t="s">
        <v>63</v>
      </c>
    </row>
    <row r="443" spans="1:8" ht="45" x14ac:dyDescent="0.25">
      <c r="A443" s="56" t="s">
        <v>551</v>
      </c>
      <c r="B443">
        <v>1</v>
      </c>
      <c r="C443">
        <v>1</v>
      </c>
      <c r="D443" s="40">
        <v>2.4305555555555552E-4</v>
      </c>
      <c r="E443">
        <v>0</v>
      </c>
      <c r="F443" s="41">
        <v>0</v>
      </c>
      <c r="G443" s="41">
        <v>0</v>
      </c>
      <c r="H443" t="s">
        <v>63</v>
      </c>
    </row>
    <row r="444" spans="1:8" ht="30" x14ac:dyDescent="0.25">
      <c r="A444" s="56" t="s">
        <v>312</v>
      </c>
      <c r="B444">
        <v>1</v>
      </c>
      <c r="C444">
        <v>1</v>
      </c>
      <c r="D444" s="40">
        <v>1.3657407407407409E-3</v>
      </c>
      <c r="E444">
        <v>0</v>
      </c>
      <c r="F444" s="41">
        <v>0</v>
      </c>
      <c r="G444" s="41">
        <v>0</v>
      </c>
      <c r="H444" t="s">
        <v>63</v>
      </c>
    </row>
    <row r="445" spans="1:8" ht="75" x14ac:dyDescent="0.25">
      <c r="A445" s="56" t="s">
        <v>337</v>
      </c>
      <c r="B445">
        <v>1</v>
      </c>
      <c r="C445">
        <v>1</v>
      </c>
      <c r="D445" s="40">
        <v>4.9768518518518521E-4</v>
      </c>
      <c r="E445">
        <v>0</v>
      </c>
      <c r="F445" s="41">
        <v>0</v>
      </c>
      <c r="G445" s="41">
        <v>0</v>
      </c>
      <c r="H445" t="s">
        <v>63</v>
      </c>
    </row>
    <row r="446" spans="1:8" x14ac:dyDescent="0.25">
      <c r="A446" s="56" t="s">
        <v>552</v>
      </c>
      <c r="B446">
        <v>1</v>
      </c>
      <c r="C446">
        <v>1</v>
      </c>
      <c r="D446" s="40">
        <v>1.7361111111111112E-4</v>
      </c>
      <c r="E446">
        <v>0</v>
      </c>
      <c r="F446" s="41">
        <v>0</v>
      </c>
      <c r="G446" s="41">
        <v>0</v>
      </c>
      <c r="H446" t="s">
        <v>63</v>
      </c>
    </row>
    <row r="447" spans="1:8" ht="30" x14ac:dyDescent="0.25">
      <c r="A447" s="56" t="s">
        <v>553</v>
      </c>
      <c r="B447">
        <v>1</v>
      </c>
      <c r="C447">
        <v>1</v>
      </c>
      <c r="D447" s="40">
        <v>0</v>
      </c>
      <c r="E447">
        <v>1</v>
      </c>
      <c r="F447" s="41">
        <v>1</v>
      </c>
      <c r="G447" s="41">
        <v>1</v>
      </c>
      <c r="H447" t="s">
        <v>63</v>
      </c>
    </row>
    <row r="448" spans="1:8" ht="30" x14ac:dyDescent="0.25">
      <c r="A448" s="56" t="s">
        <v>554</v>
      </c>
      <c r="B448">
        <v>1</v>
      </c>
      <c r="C448">
        <v>1</v>
      </c>
      <c r="D448" s="40">
        <v>0</v>
      </c>
      <c r="E448">
        <v>1</v>
      </c>
      <c r="F448" s="41">
        <v>1</v>
      </c>
      <c r="G448" s="41">
        <v>1</v>
      </c>
      <c r="H448" t="s">
        <v>63</v>
      </c>
    </row>
    <row r="449" spans="1:8" ht="30" x14ac:dyDescent="0.25">
      <c r="A449" s="56" t="s">
        <v>555</v>
      </c>
      <c r="B449">
        <v>1</v>
      </c>
      <c r="C449">
        <v>1</v>
      </c>
      <c r="D449" s="40">
        <v>3.1250000000000001E-4</v>
      </c>
      <c r="E449">
        <v>1</v>
      </c>
      <c r="F449" s="41">
        <v>0</v>
      </c>
      <c r="G449" s="41">
        <v>0</v>
      </c>
      <c r="H449" t="s">
        <v>63</v>
      </c>
    </row>
    <row r="450" spans="1:8" x14ac:dyDescent="0.25">
      <c r="A450" s="56" t="s">
        <v>556</v>
      </c>
      <c r="B450">
        <v>1</v>
      </c>
      <c r="C450">
        <v>1</v>
      </c>
      <c r="D450" s="40">
        <v>9.2592592592592588E-5</v>
      </c>
      <c r="E450">
        <v>0</v>
      </c>
      <c r="F450" s="41">
        <v>0</v>
      </c>
      <c r="G450" s="41">
        <v>0</v>
      </c>
      <c r="H450" t="s">
        <v>63</v>
      </c>
    </row>
    <row r="451" spans="1:8" ht="30" x14ac:dyDescent="0.25">
      <c r="A451" s="56" t="s">
        <v>557</v>
      </c>
      <c r="B451">
        <v>1</v>
      </c>
      <c r="C451">
        <v>1</v>
      </c>
      <c r="D451" s="40">
        <v>1.9675925925925926E-4</v>
      </c>
      <c r="E451">
        <v>0</v>
      </c>
      <c r="F451" s="41">
        <v>0</v>
      </c>
      <c r="G451" s="41">
        <v>0</v>
      </c>
      <c r="H451" t="s">
        <v>63</v>
      </c>
    </row>
    <row r="452" spans="1:8" x14ac:dyDescent="0.25">
      <c r="A452" s="56" t="s">
        <v>558</v>
      </c>
      <c r="B452">
        <v>1</v>
      </c>
      <c r="C452">
        <v>1</v>
      </c>
      <c r="D452" s="40">
        <v>1.6087962962962963E-3</v>
      </c>
      <c r="E452">
        <v>0</v>
      </c>
      <c r="F452" s="41">
        <v>0</v>
      </c>
      <c r="G452" s="41">
        <v>0</v>
      </c>
      <c r="H452" t="s">
        <v>63</v>
      </c>
    </row>
    <row r="453" spans="1:8" ht="30" x14ac:dyDescent="0.25">
      <c r="A453" s="56" t="s">
        <v>313</v>
      </c>
      <c r="B453">
        <v>1</v>
      </c>
      <c r="C453">
        <v>1</v>
      </c>
      <c r="D453" s="40">
        <v>1.3888888888888889E-4</v>
      </c>
      <c r="E453">
        <v>0</v>
      </c>
      <c r="F453" s="41">
        <v>0</v>
      </c>
      <c r="G453" s="41">
        <v>0</v>
      </c>
      <c r="H453" t="s">
        <v>63</v>
      </c>
    </row>
    <row r="454" spans="1:8" ht="30" x14ac:dyDescent="0.25">
      <c r="A454" s="56" t="s">
        <v>559</v>
      </c>
      <c r="B454">
        <v>1</v>
      </c>
      <c r="C454">
        <v>1</v>
      </c>
      <c r="D454" s="40">
        <v>8.1018518518518516E-5</v>
      </c>
      <c r="E454">
        <v>0</v>
      </c>
      <c r="F454" s="41">
        <v>0</v>
      </c>
      <c r="G454" s="41">
        <v>0</v>
      </c>
      <c r="H454" t="s">
        <v>63</v>
      </c>
    </row>
    <row r="455" spans="1:8" ht="30" x14ac:dyDescent="0.25">
      <c r="A455" s="56" t="s">
        <v>560</v>
      </c>
      <c r="B455">
        <v>1</v>
      </c>
      <c r="C455">
        <v>1</v>
      </c>
      <c r="D455" s="40">
        <v>2.6620370370370372E-4</v>
      </c>
      <c r="E455">
        <v>0</v>
      </c>
      <c r="F455" s="41">
        <v>0</v>
      </c>
      <c r="G455" s="41">
        <v>0</v>
      </c>
      <c r="H455" t="s">
        <v>63</v>
      </c>
    </row>
    <row r="456" spans="1:8" ht="30" x14ac:dyDescent="0.25">
      <c r="A456" s="56" t="s">
        <v>561</v>
      </c>
      <c r="B456">
        <v>1</v>
      </c>
      <c r="C456">
        <v>1</v>
      </c>
      <c r="D456" s="40">
        <v>1.7361111111111112E-4</v>
      </c>
      <c r="E456">
        <v>0</v>
      </c>
      <c r="F456" s="41">
        <v>0</v>
      </c>
      <c r="G456" s="41">
        <v>0</v>
      </c>
      <c r="H456" t="s">
        <v>63</v>
      </c>
    </row>
    <row r="457" spans="1:8" ht="30" x14ac:dyDescent="0.25">
      <c r="A457" s="56" t="s">
        <v>562</v>
      </c>
      <c r="B457">
        <v>1</v>
      </c>
      <c r="C457">
        <v>1</v>
      </c>
      <c r="D457" s="40">
        <v>1.9675925925925926E-4</v>
      </c>
      <c r="E457">
        <v>0</v>
      </c>
      <c r="F457" s="41">
        <v>0</v>
      </c>
      <c r="G457" s="41">
        <v>0</v>
      </c>
      <c r="H457" t="s">
        <v>63</v>
      </c>
    </row>
    <row r="458" spans="1:8" ht="30" x14ac:dyDescent="0.25">
      <c r="A458" s="56" t="s">
        <v>563</v>
      </c>
      <c r="B458">
        <v>1</v>
      </c>
      <c r="C458">
        <v>1</v>
      </c>
      <c r="D458" s="40">
        <v>3.0092592592592595E-4</v>
      </c>
      <c r="E458">
        <v>0</v>
      </c>
      <c r="F458" s="41">
        <v>0</v>
      </c>
      <c r="G458" s="41">
        <v>0</v>
      </c>
      <c r="H458" t="s">
        <v>63</v>
      </c>
    </row>
    <row r="459" spans="1:8" x14ac:dyDescent="0.25">
      <c r="A459" s="56" t="s">
        <v>258</v>
      </c>
      <c r="B459">
        <v>1</v>
      </c>
      <c r="C459">
        <v>1</v>
      </c>
      <c r="D459" s="40">
        <v>2.5462962962962961E-4</v>
      </c>
      <c r="E459">
        <v>0</v>
      </c>
      <c r="F459" s="41">
        <v>0</v>
      </c>
      <c r="G459" s="41">
        <v>0</v>
      </c>
      <c r="H459" t="s">
        <v>63</v>
      </c>
    </row>
    <row r="460" spans="1:8" ht="45" x14ac:dyDescent="0.25">
      <c r="A460" s="56" t="s">
        <v>564</v>
      </c>
      <c r="B460">
        <v>1</v>
      </c>
      <c r="C460">
        <v>1</v>
      </c>
      <c r="D460" s="40">
        <v>3.8194444444444446E-4</v>
      </c>
      <c r="E460">
        <v>0</v>
      </c>
      <c r="F460" s="41">
        <v>0</v>
      </c>
      <c r="G460" s="41">
        <v>0</v>
      </c>
      <c r="H460" t="s">
        <v>63</v>
      </c>
    </row>
    <row r="461" spans="1:8" ht="30" x14ac:dyDescent="0.25">
      <c r="A461" s="56" t="s">
        <v>286</v>
      </c>
      <c r="B461">
        <v>1</v>
      </c>
      <c r="C461">
        <v>1</v>
      </c>
      <c r="D461" s="40">
        <v>3.4722222222222222E-5</v>
      </c>
      <c r="E461">
        <v>0</v>
      </c>
      <c r="F461" s="41">
        <v>0</v>
      </c>
      <c r="G461" s="41">
        <v>0</v>
      </c>
      <c r="H461" t="s">
        <v>63</v>
      </c>
    </row>
    <row r="462" spans="1:8" ht="60" x14ac:dyDescent="0.25">
      <c r="A462" s="56" t="s">
        <v>287</v>
      </c>
      <c r="B462">
        <v>1</v>
      </c>
      <c r="C462">
        <v>1</v>
      </c>
      <c r="D462" s="40">
        <v>1.5277777777777779E-3</v>
      </c>
      <c r="E462">
        <v>0</v>
      </c>
      <c r="F462" s="41">
        <v>0</v>
      </c>
      <c r="G462" s="41">
        <v>0</v>
      </c>
      <c r="H462" t="s">
        <v>63</v>
      </c>
    </row>
    <row r="463" spans="1:8" ht="60" x14ac:dyDescent="0.25">
      <c r="A463" s="56" t="s">
        <v>565</v>
      </c>
      <c r="B463">
        <v>1</v>
      </c>
      <c r="C463">
        <v>1</v>
      </c>
      <c r="D463" s="40">
        <v>3.4722222222222222E-5</v>
      </c>
      <c r="E463">
        <v>0</v>
      </c>
      <c r="F463" s="41">
        <v>0</v>
      </c>
      <c r="G463" s="41">
        <v>0</v>
      </c>
      <c r="H463" t="s">
        <v>63</v>
      </c>
    </row>
    <row r="464" spans="1:8" ht="60" x14ac:dyDescent="0.25">
      <c r="A464" s="56" t="s">
        <v>566</v>
      </c>
      <c r="B464">
        <v>1</v>
      </c>
      <c r="C464">
        <v>1</v>
      </c>
      <c r="D464" s="40">
        <v>6.9444444444444444E-5</v>
      </c>
      <c r="E464">
        <v>0</v>
      </c>
      <c r="F464" s="41">
        <v>0</v>
      </c>
      <c r="G464" s="41">
        <v>0</v>
      </c>
      <c r="H464" t="s">
        <v>63</v>
      </c>
    </row>
    <row r="465" spans="1:8" ht="60" x14ac:dyDescent="0.25">
      <c r="A465" s="56" t="s">
        <v>567</v>
      </c>
      <c r="B465">
        <v>1</v>
      </c>
      <c r="C465">
        <v>1</v>
      </c>
      <c r="D465" s="40">
        <v>1.8518518518518518E-4</v>
      </c>
      <c r="E465">
        <v>0</v>
      </c>
      <c r="F465" s="41">
        <v>0</v>
      </c>
      <c r="G465" s="41">
        <v>0</v>
      </c>
      <c r="H465" t="s">
        <v>63</v>
      </c>
    </row>
    <row r="466" spans="1:8" x14ac:dyDescent="0.25">
      <c r="A466" s="56" t="s">
        <v>199</v>
      </c>
      <c r="B466">
        <v>1</v>
      </c>
      <c r="C466">
        <v>1</v>
      </c>
      <c r="D466" s="40">
        <v>0</v>
      </c>
      <c r="E466">
        <v>0</v>
      </c>
      <c r="F466" s="41">
        <v>0</v>
      </c>
      <c r="G466" s="41">
        <v>1</v>
      </c>
      <c r="H466" t="s">
        <v>63</v>
      </c>
    </row>
    <row r="467" spans="1:8" ht="30" x14ac:dyDescent="0.25">
      <c r="A467" s="56" t="s">
        <v>568</v>
      </c>
      <c r="B467">
        <v>1</v>
      </c>
      <c r="C467">
        <v>1</v>
      </c>
      <c r="D467" s="40">
        <v>1.6203703703703703E-4</v>
      </c>
      <c r="E467">
        <v>0</v>
      </c>
      <c r="F467" s="41">
        <v>0</v>
      </c>
      <c r="G467" s="41">
        <v>0</v>
      </c>
      <c r="H467" t="s">
        <v>63</v>
      </c>
    </row>
    <row r="468" spans="1:8" ht="30" x14ac:dyDescent="0.25">
      <c r="A468" s="56" t="s">
        <v>569</v>
      </c>
      <c r="B468">
        <v>1</v>
      </c>
      <c r="C468">
        <v>1</v>
      </c>
      <c r="D468" s="40">
        <v>1.3888888888888889E-4</v>
      </c>
      <c r="E468">
        <v>0</v>
      </c>
      <c r="F468" s="41">
        <v>0</v>
      </c>
      <c r="G468" s="41">
        <v>0</v>
      </c>
      <c r="H468" t="s">
        <v>63</v>
      </c>
    </row>
    <row r="469" spans="1:8" ht="30" x14ac:dyDescent="0.25">
      <c r="A469" s="56" t="s">
        <v>570</v>
      </c>
      <c r="B469">
        <v>1</v>
      </c>
      <c r="C469">
        <v>1</v>
      </c>
      <c r="D469" s="40">
        <v>1.6203703703703703E-4</v>
      </c>
      <c r="E469">
        <v>0</v>
      </c>
      <c r="F469" s="41">
        <v>0</v>
      </c>
      <c r="G469" s="41">
        <v>0</v>
      </c>
      <c r="H469" t="s">
        <v>63</v>
      </c>
    </row>
    <row r="470" spans="1:8" ht="30" x14ac:dyDescent="0.25">
      <c r="A470" s="56" t="s">
        <v>571</v>
      </c>
      <c r="B470">
        <v>1</v>
      </c>
      <c r="C470">
        <v>1</v>
      </c>
      <c r="D470" s="40">
        <v>1.273148148148148E-4</v>
      </c>
      <c r="E470">
        <v>0</v>
      </c>
      <c r="F470" s="41">
        <v>0</v>
      </c>
      <c r="G470" s="41">
        <v>0</v>
      </c>
      <c r="H470" t="s">
        <v>63</v>
      </c>
    </row>
    <row r="471" spans="1:8" ht="30" x14ac:dyDescent="0.25">
      <c r="A471" s="56" t="s">
        <v>572</v>
      </c>
      <c r="B471">
        <v>1</v>
      </c>
      <c r="C471">
        <v>1</v>
      </c>
      <c r="D471" s="40">
        <v>9.2592592592592588E-5</v>
      </c>
      <c r="E471">
        <v>0</v>
      </c>
      <c r="F471" s="41">
        <v>0</v>
      </c>
      <c r="G471" s="41">
        <v>0</v>
      </c>
      <c r="H471" t="s">
        <v>63</v>
      </c>
    </row>
    <row r="472" spans="1:8" ht="30" x14ac:dyDescent="0.25">
      <c r="A472" s="56" t="s">
        <v>573</v>
      </c>
      <c r="B472">
        <v>1</v>
      </c>
      <c r="C472">
        <v>1</v>
      </c>
      <c r="D472" s="40">
        <v>2.4189814814814816E-3</v>
      </c>
      <c r="E472">
        <v>0</v>
      </c>
      <c r="F472" s="41">
        <v>0</v>
      </c>
      <c r="G472" s="41">
        <v>0</v>
      </c>
      <c r="H472" t="s">
        <v>63</v>
      </c>
    </row>
    <row r="473" spans="1:8" ht="30" x14ac:dyDescent="0.25">
      <c r="A473" s="56" t="s">
        <v>574</v>
      </c>
      <c r="B473">
        <v>1</v>
      </c>
      <c r="C473">
        <v>1</v>
      </c>
      <c r="D473" s="40">
        <v>2.199074074074074E-4</v>
      </c>
      <c r="E473">
        <v>0</v>
      </c>
      <c r="F473" s="41">
        <v>0</v>
      </c>
      <c r="G473" s="41">
        <v>0</v>
      </c>
      <c r="H473" t="s">
        <v>63</v>
      </c>
    </row>
    <row r="474" spans="1:8" ht="30" x14ac:dyDescent="0.25">
      <c r="A474" s="56" t="s">
        <v>575</v>
      </c>
      <c r="B474">
        <v>1</v>
      </c>
      <c r="C474">
        <v>1</v>
      </c>
      <c r="D474" s="40">
        <v>7.8703703703703705E-4</v>
      </c>
      <c r="E474">
        <v>0</v>
      </c>
      <c r="F474" s="41">
        <v>0</v>
      </c>
      <c r="G474" s="41">
        <v>0</v>
      </c>
      <c r="H474" t="s">
        <v>63</v>
      </c>
    </row>
    <row r="475" spans="1:8" ht="30" x14ac:dyDescent="0.25">
      <c r="A475" s="56" t="s">
        <v>576</v>
      </c>
      <c r="B475">
        <v>1</v>
      </c>
      <c r="C475">
        <v>1</v>
      </c>
      <c r="D475" s="40">
        <v>1.273148148148148E-4</v>
      </c>
      <c r="E475">
        <v>0</v>
      </c>
      <c r="F475" s="41">
        <v>0</v>
      </c>
      <c r="G475" s="41">
        <v>0</v>
      </c>
      <c r="H475" t="s">
        <v>63</v>
      </c>
    </row>
    <row r="476" spans="1:8" ht="30" x14ac:dyDescent="0.25">
      <c r="A476" s="56" t="s">
        <v>577</v>
      </c>
      <c r="B476">
        <v>1</v>
      </c>
      <c r="C476">
        <v>1</v>
      </c>
      <c r="D476" s="40">
        <v>7.6388888888888893E-4</v>
      </c>
      <c r="E476">
        <v>0</v>
      </c>
      <c r="F476" s="41">
        <v>0</v>
      </c>
      <c r="G476" s="41">
        <v>0</v>
      </c>
      <c r="H476" t="s">
        <v>63</v>
      </c>
    </row>
    <row r="477" spans="1:8" ht="30" x14ac:dyDescent="0.25">
      <c r="A477" s="56" t="s">
        <v>578</v>
      </c>
      <c r="B477">
        <v>1</v>
      </c>
      <c r="C477">
        <v>1</v>
      </c>
      <c r="D477" s="40">
        <v>1.0069444444444444E-3</v>
      </c>
      <c r="E477">
        <v>0</v>
      </c>
      <c r="F477" s="41">
        <v>0</v>
      </c>
      <c r="G477" s="41">
        <v>0</v>
      </c>
      <c r="H477" t="s">
        <v>63</v>
      </c>
    </row>
    <row r="478" spans="1:8" ht="30" x14ac:dyDescent="0.25">
      <c r="A478" s="56" t="s">
        <v>579</v>
      </c>
      <c r="B478">
        <v>1</v>
      </c>
      <c r="C478">
        <v>1</v>
      </c>
      <c r="D478" s="40">
        <v>1.273148148148148E-4</v>
      </c>
      <c r="E478">
        <v>0</v>
      </c>
      <c r="F478" s="41">
        <v>0</v>
      </c>
      <c r="G478" s="41">
        <v>0</v>
      </c>
      <c r="H478" t="s">
        <v>63</v>
      </c>
    </row>
    <row r="479" spans="1:8" ht="30" x14ac:dyDescent="0.25">
      <c r="A479" s="56" t="s">
        <v>340</v>
      </c>
      <c r="B479">
        <v>1</v>
      </c>
      <c r="C479">
        <v>1</v>
      </c>
      <c r="D479" s="40">
        <v>3.4722222222222222E-5</v>
      </c>
      <c r="E479">
        <v>0</v>
      </c>
      <c r="F479" s="41">
        <v>0</v>
      </c>
      <c r="G479" s="41">
        <v>0</v>
      </c>
      <c r="H479" t="s">
        <v>63</v>
      </c>
    </row>
    <row r="480" spans="1:8" ht="30" x14ac:dyDescent="0.25">
      <c r="A480" s="56" t="s">
        <v>243</v>
      </c>
      <c r="B480">
        <v>1</v>
      </c>
      <c r="C480">
        <v>1</v>
      </c>
      <c r="D480" s="40">
        <v>2.6620370370370372E-4</v>
      </c>
      <c r="E480">
        <v>0</v>
      </c>
      <c r="F480" s="41">
        <v>0</v>
      </c>
      <c r="G480" s="41">
        <v>0</v>
      </c>
      <c r="H480" t="s">
        <v>63</v>
      </c>
    </row>
    <row r="481" spans="1:8" x14ac:dyDescent="0.25">
      <c r="A481" s="56" t="s">
        <v>580</v>
      </c>
      <c r="B481">
        <v>1</v>
      </c>
      <c r="C481">
        <v>1</v>
      </c>
      <c r="D481" s="40">
        <v>1.6203703703703703E-4</v>
      </c>
      <c r="E481">
        <v>0</v>
      </c>
      <c r="F481" s="41">
        <v>0</v>
      </c>
      <c r="G481" s="41">
        <v>0</v>
      </c>
      <c r="H481" t="s">
        <v>63</v>
      </c>
    </row>
    <row r="482" spans="1:8" x14ac:dyDescent="0.25">
      <c r="A482" s="56" t="s">
        <v>261</v>
      </c>
      <c r="B482">
        <v>1</v>
      </c>
      <c r="C482">
        <v>1</v>
      </c>
      <c r="D482" s="40">
        <v>0</v>
      </c>
      <c r="E482">
        <v>1</v>
      </c>
      <c r="F482" s="41">
        <v>1</v>
      </c>
      <c r="G482" s="41">
        <v>1</v>
      </c>
      <c r="H482" t="s">
        <v>63</v>
      </c>
    </row>
    <row r="483" spans="1:8" x14ac:dyDescent="0.25">
      <c r="A483" s="56" t="s">
        <v>262</v>
      </c>
      <c r="B483">
        <v>1</v>
      </c>
      <c r="C483">
        <v>1</v>
      </c>
      <c r="D483" s="40">
        <v>0</v>
      </c>
      <c r="E483">
        <v>0</v>
      </c>
      <c r="F483" s="41">
        <v>0</v>
      </c>
      <c r="G483" s="41">
        <v>1</v>
      </c>
      <c r="H483" t="s">
        <v>63</v>
      </c>
    </row>
    <row r="484" spans="1:8" x14ac:dyDescent="0.25">
      <c r="A484" s="56" t="s">
        <v>341</v>
      </c>
      <c r="B484">
        <v>1</v>
      </c>
      <c r="C484">
        <v>1</v>
      </c>
      <c r="D484" s="40">
        <v>0</v>
      </c>
      <c r="E484">
        <v>1</v>
      </c>
      <c r="F484" s="41">
        <v>1</v>
      </c>
      <c r="G484" s="41">
        <v>1</v>
      </c>
      <c r="H484" t="s">
        <v>63</v>
      </c>
    </row>
    <row r="485" spans="1:8" x14ac:dyDescent="0.25">
      <c r="A485" s="56" t="s">
        <v>220</v>
      </c>
      <c r="B485">
        <v>1</v>
      </c>
      <c r="C485">
        <v>1</v>
      </c>
      <c r="D485" s="40">
        <v>5.7870370370370366E-5</v>
      </c>
      <c r="E485">
        <v>0</v>
      </c>
      <c r="F485" s="41">
        <v>0</v>
      </c>
      <c r="G485" s="41">
        <v>0</v>
      </c>
      <c r="H485" t="s">
        <v>63</v>
      </c>
    </row>
    <row r="486" spans="1:8" ht="30" x14ac:dyDescent="0.25">
      <c r="A486" s="56" t="s">
        <v>581</v>
      </c>
      <c r="B486">
        <v>1</v>
      </c>
      <c r="C486">
        <v>1</v>
      </c>
      <c r="D486" s="40">
        <v>3.5879629629629635E-4</v>
      </c>
      <c r="E486">
        <v>0</v>
      </c>
      <c r="F486" s="41">
        <v>0</v>
      </c>
      <c r="G486" s="41">
        <v>0</v>
      </c>
      <c r="H486" t="s">
        <v>63</v>
      </c>
    </row>
    <row r="487" spans="1:8" ht="45" x14ac:dyDescent="0.25">
      <c r="A487" s="56" t="s">
        <v>582</v>
      </c>
      <c r="B487">
        <v>1</v>
      </c>
      <c r="C487">
        <v>1</v>
      </c>
      <c r="D487" s="40">
        <v>2.199074074074074E-4</v>
      </c>
      <c r="E487">
        <v>0</v>
      </c>
      <c r="F487" s="41">
        <v>0</v>
      </c>
      <c r="G487" s="41">
        <v>0</v>
      </c>
      <c r="H487" t="s">
        <v>63</v>
      </c>
    </row>
    <row r="488" spans="1:8" ht="30" x14ac:dyDescent="0.25">
      <c r="A488" s="56" t="s">
        <v>583</v>
      </c>
      <c r="B488">
        <v>1</v>
      </c>
      <c r="C488">
        <v>1</v>
      </c>
      <c r="D488" s="40">
        <v>9.2592592592592588E-5</v>
      </c>
      <c r="E488">
        <v>0</v>
      </c>
      <c r="F488" s="41">
        <v>0</v>
      </c>
      <c r="G488" s="41">
        <v>0</v>
      </c>
      <c r="H488" t="s">
        <v>63</v>
      </c>
    </row>
    <row r="489" spans="1:8" x14ac:dyDescent="0.25">
      <c r="A489" s="56" t="s">
        <v>584</v>
      </c>
      <c r="B489">
        <v>1</v>
      </c>
      <c r="C489">
        <v>1</v>
      </c>
      <c r="D489" s="40">
        <v>0</v>
      </c>
      <c r="E489">
        <v>1</v>
      </c>
      <c r="F489" s="41">
        <v>1</v>
      </c>
      <c r="G489" s="41">
        <v>1</v>
      </c>
      <c r="H489" t="s">
        <v>63</v>
      </c>
    </row>
    <row r="490" spans="1:8" ht="30" x14ac:dyDescent="0.25">
      <c r="A490" s="56" t="s">
        <v>585</v>
      </c>
      <c r="B490">
        <v>1</v>
      </c>
      <c r="C490">
        <v>1</v>
      </c>
      <c r="D490" s="40">
        <v>5.7870370370370366E-5</v>
      </c>
      <c r="E490">
        <v>0</v>
      </c>
      <c r="F490" s="41">
        <v>0</v>
      </c>
      <c r="G490" s="41">
        <v>0</v>
      </c>
      <c r="H490" t="s">
        <v>63</v>
      </c>
    </row>
    <row r="491" spans="1:8" x14ac:dyDescent="0.25">
      <c r="A491" s="56" t="s">
        <v>586</v>
      </c>
      <c r="B491">
        <v>1</v>
      </c>
      <c r="C491">
        <v>1</v>
      </c>
      <c r="D491" s="40">
        <v>6.5972222222222213E-4</v>
      </c>
      <c r="E491">
        <v>0</v>
      </c>
      <c r="F491" s="41">
        <v>0</v>
      </c>
      <c r="G491" s="41">
        <v>0</v>
      </c>
      <c r="H491" t="s">
        <v>63</v>
      </c>
    </row>
    <row r="492" spans="1:8" x14ac:dyDescent="0.25">
      <c r="A492" s="56" t="s">
        <v>587</v>
      </c>
      <c r="B492">
        <v>1</v>
      </c>
      <c r="C492">
        <v>1</v>
      </c>
      <c r="D492" s="40">
        <v>1.5277777777777779E-3</v>
      </c>
      <c r="E492">
        <v>0</v>
      </c>
      <c r="F492" s="41">
        <v>0</v>
      </c>
      <c r="G492" s="41">
        <v>0</v>
      </c>
      <c r="H492" t="s">
        <v>63</v>
      </c>
    </row>
    <row r="493" spans="1:8" x14ac:dyDescent="0.25">
      <c r="A493" s="56" t="s">
        <v>588</v>
      </c>
      <c r="B493">
        <v>1</v>
      </c>
      <c r="C493">
        <v>1</v>
      </c>
      <c r="D493" s="40">
        <v>2.0601851851851853E-3</v>
      </c>
      <c r="E493">
        <v>0</v>
      </c>
      <c r="F493" s="41">
        <v>0</v>
      </c>
      <c r="G493" s="41">
        <v>0</v>
      </c>
      <c r="H493" t="s">
        <v>63</v>
      </c>
    </row>
    <row r="494" spans="1:8" ht="30" x14ac:dyDescent="0.25">
      <c r="A494" s="56" t="s">
        <v>589</v>
      </c>
      <c r="B494">
        <v>1</v>
      </c>
      <c r="C494">
        <v>1</v>
      </c>
      <c r="D494" s="40">
        <v>1.273148148148148E-4</v>
      </c>
      <c r="E494">
        <v>0</v>
      </c>
      <c r="F494" s="41">
        <v>0</v>
      </c>
      <c r="G494" s="41">
        <v>0</v>
      </c>
      <c r="H494" t="s">
        <v>63</v>
      </c>
    </row>
    <row r="495" spans="1:8" ht="30" x14ac:dyDescent="0.25">
      <c r="A495" s="56" t="s">
        <v>590</v>
      </c>
      <c r="B495">
        <v>1</v>
      </c>
      <c r="C495">
        <v>1</v>
      </c>
      <c r="D495" s="40">
        <v>3.2407407407407406E-4</v>
      </c>
      <c r="E495">
        <v>0</v>
      </c>
      <c r="F495" s="41">
        <v>0</v>
      </c>
      <c r="G495" s="41">
        <v>0</v>
      </c>
      <c r="H495" t="s">
        <v>63</v>
      </c>
    </row>
    <row r="496" spans="1:8" x14ac:dyDescent="0.25">
      <c r="A496" s="56" t="s">
        <v>221</v>
      </c>
      <c r="B496">
        <v>1</v>
      </c>
      <c r="C496">
        <v>1</v>
      </c>
      <c r="D496" s="40">
        <v>0</v>
      </c>
      <c r="E496">
        <v>0</v>
      </c>
      <c r="F496" s="41">
        <v>0</v>
      </c>
      <c r="G496" s="41">
        <v>1</v>
      </c>
      <c r="H496" t="s">
        <v>63</v>
      </c>
    </row>
    <row r="497" spans="1:8" x14ac:dyDescent="0.25">
      <c r="A497" s="56" t="s">
        <v>591</v>
      </c>
      <c r="B497">
        <v>1</v>
      </c>
      <c r="C497">
        <v>1</v>
      </c>
      <c r="D497" s="40">
        <v>1.5046296296296297E-4</v>
      </c>
      <c r="E497">
        <v>1</v>
      </c>
      <c r="F497" s="41">
        <v>0</v>
      </c>
      <c r="G497" s="41">
        <v>0</v>
      </c>
      <c r="H497" t="s">
        <v>63</v>
      </c>
    </row>
    <row r="498" spans="1:8" x14ac:dyDescent="0.25">
      <c r="A498" s="56" t="s">
        <v>317</v>
      </c>
      <c r="B498">
        <v>1</v>
      </c>
      <c r="C498">
        <v>1</v>
      </c>
      <c r="D498" s="40">
        <v>0</v>
      </c>
      <c r="E498">
        <v>1</v>
      </c>
      <c r="F498" s="41">
        <v>1</v>
      </c>
      <c r="G498" s="41">
        <v>1</v>
      </c>
      <c r="H498" t="s">
        <v>63</v>
      </c>
    </row>
    <row r="499" spans="1:8" ht="30" x14ac:dyDescent="0.25">
      <c r="A499" s="56" t="s">
        <v>292</v>
      </c>
      <c r="B499">
        <v>1</v>
      </c>
      <c r="C499">
        <v>1</v>
      </c>
      <c r="D499" s="40">
        <v>3.1250000000000001E-4</v>
      </c>
      <c r="E499">
        <v>0</v>
      </c>
      <c r="F499" s="41">
        <v>0</v>
      </c>
      <c r="G499" s="41">
        <v>0</v>
      </c>
      <c r="H499" t="s">
        <v>63</v>
      </c>
    </row>
    <row r="500" spans="1:8" x14ac:dyDescent="0.25">
      <c r="A500" s="56" t="s">
        <v>342</v>
      </c>
      <c r="B500">
        <v>1</v>
      </c>
      <c r="C500">
        <v>1</v>
      </c>
      <c r="D500" s="40">
        <v>0</v>
      </c>
      <c r="E500">
        <v>1</v>
      </c>
      <c r="F500" s="41">
        <v>1</v>
      </c>
      <c r="G500" s="41">
        <v>1</v>
      </c>
      <c r="H500" t="s">
        <v>63</v>
      </c>
    </row>
    <row r="501" spans="1:8" ht="30" x14ac:dyDescent="0.25">
      <c r="A501" s="56" t="s">
        <v>318</v>
      </c>
      <c r="B501">
        <v>1</v>
      </c>
      <c r="C501">
        <v>1</v>
      </c>
      <c r="D501" s="40">
        <v>0</v>
      </c>
      <c r="E501">
        <v>1</v>
      </c>
      <c r="F501" s="41">
        <v>1</v>
      </c>
      <c r="G501" s="41">
        <v>1</v>
      </c>
      <c r="H501" t="s">
        <v>63</v>
      </c>
    </row>
    <row r="502" spans="1:8" x14ac:dyDescent="0.25">
      <c r="A502" s="56" t="s">
        <v>319</v>
      </c>
      <c r="B502">
        <v>1</v>
      </c>
      <c r="C502">
        <v>1</v>
      </c>
      <c r="D502" s="40">
        <v>0</v>
      </c>
      <c r="E502">
        <v>1</v>
      </c>
      <c r="F502" s="41">
        <v>1</v>
      </c>
      <c r="G502" s="41">
        <v>1</v>
      </c>
      <c r="H502" t="s">
        <v>63</v>
      </c>
    </row>
    <row r="503" spans="1:8" x14ac:dyDescent="0.25">
      <c r="A503" s="56" t="s">
        <v>592</v>
      </c>
      <c r="B503">
        <v>1</v>
      </c>
      <c r="C503">
        <v>1</v>
      </c>
      <c r="D503" s="40">
        <v>1.3657407407407409E-3</v>
      </c>
      <c r="E503">
        <v>0</v>
      </c>
      <c r="F503" s="41">
        <v>0</v>
      </c>
      <c r="G503" s="41">
        <v>0</v>
      </c>
      <c r="H503" t="s">
        <v>63</v>
      </c>
    </row>
    <row r="504" spans="1:8" ht="30" x14ac:dyDescent="0.25">
      <c r="A504" s="56" t="s">
        <v>343</v>
      </c>
      <c r="B504">
        <v>1</v>
      </c>
      <c r="C504">
        <v>1</v>
      </c>
      <c r="D504" s="40">
        <v>1.3888888888888889E-4</v>
      </c>
      <c r="E504">
        <v>1</v>
      </c>
      <c r="F504" s="41">
        <v>0</v>
      </c>
      <c r="G504" s="41">
        <v>0</v>
      </c>
      <c r="H504" t="s">
        <v>63</v>
      </c>
    </row>
    <row r="505" spans="1:8" ht="45" x14ac:dyDescent="0.25">
      <c r="A505" s="56" t="s">
        <v>593</v>
      </c>
      <c r="B505">
        <v>1</v>
      </c>
      <c r="C505">
        <v>1</v>
      </c>
      <c r="D505" s="40">
        <v>2.3148148148148147E-5</v>
      </c>
      <c r="E505">
        <v>1</v>
      </c>
      <c r="F505" s="41">
        <v>0</v>
      </c>
      <c r="G505" s="41">
        <v>0</v>
      </c>
      <c r="H505" t="s">
        <v>63</v>
      </c>
    </row>
    <row r="506" spans="1:8" ht="30" x14ac:dyDescent="0.25">
      <c r="A506" s="56" t="s">
        <v>594</v>
      </c>
      <c r="B506">
        <v>1</v>
      </c>
      <c r="C506">
        <v>1</v>
      </c>
      <c r="D506" s="40">
        <v>1.6203703703703703E-4</v>
      </c>
      <c r="E506">
        <v>0</v>
      </c>
      <c r="F506" s="41">
        <v>0</v>
      </c>
      <c r="G506" s="41">
        <v>0</v>
      </c>
      <c r="H506" t="s">
        <v>63</v>
      </c>
    </row>
    <row r="507" spans="1:8" ht="45" x14ac:dyDescent="0.25">
      <c r="A507" s="56" t="s">
        <v>595</v>
      </c>
      <c r="B507">
        <v>1</v>
      </c>
      <c r="C507">
        <v>1</v>
      </c>
      <c r="D507" s="40">
        <v>2.0833333333333335E-4</v>
      </c>
      <c r="E507">
        <v>1</v>
      </c>
      <c r="F507" s="41">
        <v>0</v>
      </c>
      <c r="G507" s="41">
        <v>0</v>
      </c>
      <c r="H507" t="s">
        <v>63</v>
      </c>
    </row>
    <row r="508" spans="1:8" ht="45" x14ac:dyDescent="0.25">
      <c r="A508" s="56" t="s">
        <v>344</v>
      </c>
      <c r="B508">
        <v>1</v>
      </c>
      <c r="C508">
        <v>1</v>
      </c>
      <c r="D508" s="40">
        <v>1.8518518518518518E-4</v>
      </c>
      <c r="E508">
        <v>0</v>
      </c>
      <c r="F508" s="41">
        <v>0</v>
      </c>
      <c r="G508" s="41">
        <v>0</v>
      </c>
      <c r="H508" t="s">
        <v>63</v>
      </c>
    </row>
    <row r="509" spans="1:8" x14ac:dyDescent="0.25">
      <c r="A509" s="56" t="s">
        <v>293</v>
      </c>
      <c r="B509">
        <v>1</v>
      </c>
      <c r="C509">
        <v>1</v>
      </c>
      <c r="D509" s="40">
        <v>0</v>
      </c>
      <c r="E509">
        <v>1</v>
      </c>
      <c r="F509" s="41">
        <v>1</v>
      </c>
      <c r="G509" s="41">
        <v>1</v>
      </c>
      <c r="H509" t="s">
        <v>63</v>
      </c>
    </row>
    <row r="510" spans="1:8" ht="30" x14ac:dyDescent="0.25">
      <c r="A510" s="56" t="s">
        <v>596</v>
      </c>
      <c r="B510">
        <v>1</v>
      </c>
      <c r="C510">
        <v>1</v>
      </c>
      <c r="D510" s="40">
        <v>7.0601851851851847E-4</v>
      </c>
      <c r="E510">
        <v>0</v>
      </c>
      <c r="F510" s="41">
        <v>0</v>
      </c>
      <c r="G510" s="41">
        <v>0</v>
      </c>
      <c r="H510" t="s">
        <v>63</v>
      </c>
    </row>
    <row r="511" spans="1:8" ht="60" x14ac:dyDescent="0.25">
      <c r="A511" s="56" t="s">
        <v>597</v>
      </c>
      <c r="B511">
        <v>1</v>
      </c>
      <c r="C511">
        <v>1</v>
      </c>
      <c r="D511" s="40">
        <v>1.3194444444444443E-3</v>
      </c>
      <c r="E511">
        <v>0</v>
      </c>
      <c r="F511" s="41">
        <v>0</v>
      </c>
      <c r="G511" s="41">
        <v>0</v>
      </c>
      <c r="H511" t="s">
        <v>63</v>
      </c>
    </row>
    <row r="512" spans="1:8" x14ac:dyDescent="0.25">
      <c r="A512" s="56" t="s">
        <v>321</v>
      </c>
      <c r="B512">
        <v>1</v>
      </c>
      <c r="C512">
        <v>1</v>
      </c>
      <c r="D512" s="40">
        <v>2.7777777777777778E-4</v>
      </c>
      <c r="E512">
        <v>0</v>
      </c>
      <c r="F512" s="41">
        <v>0</v>
      </c>
      <c r="G512" s="41">
        <v>0</v>
      </c>
      <c r="H512" t="s">
        <v>63</v>
      </c>
    </row>
    <row r="513" spans="1:8" x14ac:dyDescent="0.25">
      <c r="A513" s="56" t="s">
        <v>264</v>
      </c>
      <c r="B513">
        <v>1</v>
      </c>
      <c r="C513">
        <v>1</v>
      </c>
      <c r="D513" s="40">
        <v>1.1574074074074073E-4</v>
      </c>
      <c r="E513">
        <v>0</v>
      </c>
      <c r="F513" s="41">
        <v>0</v>
      </c>
      <c r="G513" s="41">
        <v>0</v>
      </c>
      <c r="H513" t="s">
        <v>63</v>
      </c>
    </row>
    <row r="514" spans="1:8" x14ac:dyDescent="0.25">
      <c r="A514" s="56" t="s">
        <v>598</v>
      </c>
      <c r="B514">
        <v>1</v>
      </c>
      <c r="C514">
        <v>1</v>
      </c>
      <c r="D514" s="40">
        <v>0</v>
      </c>
      <c r="E514">
        <v>1</v>
      </c>
      <c r="F514" s="41">
        <v>1</v>
      </c>
      <c r="G514" s="41">
        <v>1</v>
      </c>
      <c r="H514" t="s">
        <v>63</v>
      </c>
    </row>
    <row r="515" spans="1:8" ht="30" x14ac:dyDescent="0.25">
      <c r="A515" s="56" t="s">
        <v>599</v>
      </c>
      <c r="B515">
        <v>1</v>
      </c>
      <c r="C515">
        <v>1</v>
      </c>
      <c r="D515" s="40">
        <v>2.1064814814814813E-3</v>
      </c>
      <c r="E515">
        <v>0</v>
      </c>
      <c r="F515" s="41">
        <v>0</v>
      </c>
      <c r="G515" s="41">
        <v>0</v>
      </c>
      <c r="H515" t="s">
        <v>63</v>
      </c>
    </row>
    <row r="516" spans="1:8" x14ac:dyDescent="0.25">
      <c r="A516" s="56" t="s">
        <v>322</v>
      </c>
      <c r="B516">
        <v>1</v>
      </c>
      <c r="C516">
        <v>1</v>
      </c>
      <c r="D516" s="40">
        <v>0</v>
      </c>
      <c r="E516">
        <v>1</v>
      </c>
      <c r="F516" s="41">
        <v>1</v>
      </c>
      <c r="G516" s="41">
        <v>1</v>
      </c>
      <c r="H516" t="s">
        <v>63</v>
      </c>
    </row>
    <row r="517" spans="1:8" ht="30" x14ac:dyDescent="0.25">
      <c r="A517" s="56" t="s">
        <v>600</v>
      </c>
      <c r="B517">
        <v>1</v>
      </c>
      <c r="C517">
        <v>1</v>
      </c>
      <c r="D517" s="40">
        <v>0</v>
      </c>
      <c r="E517">
        <v>1</v>
      </c>
      <c r="F517" s="41">
        <v>1</v>
      </c>
      <c r="G517" s="41">
        <v>1</v>
      </c>
      <c r="H517" t="s">
        <v>63</v>
      </c>
    </row>
    <row r="518" spans="1:8" ht="75" x14ac:dyDescent="0.25">
      <c r="A518" s="56" t="s">
        <v>601</v>
      </c>
      <c r="B518">
        <v>1</v>
      </c>
      <c r="C518">
        <v>1</v>
      </c>
      <c r="D518" s="40">
        <v>4.6296296296296294E-5</v>
      </c>
      <c r="E518">
        <v>0</v>
      </c>
      <c r="F518" s="41">
        <v>0</v>
      </c>
      <c r="G518" s="41">
        <v>0</v>
      </c>
      <c r="H518" t="s">
        <v>63</v>
      </c>
    </row>
    <row r="519" spans="1:8" x14ac:dyDescent="0.25">
      <c r="A519" s="56" t="s">
        <v>300</v>
      </c>
      <c r="B519">
        <v>1</v>
      </c>
      <c r="C519">
        <v>1</v>
      </c>
      <c r="D519" s="40">
        <v>0</v>
      </c>
      <c r="E519">
        <v>1</v>
      </c>
      <c r="F519" s="41">
        <v>1</v>
      </c>
      <c r="G519" s="41">
        <v>1</v>
      </c>
      <c r="H519" t="s">
        <v>63</v>
      </c>
    </row>
    <row r="520" spans="1:8" ht="30" x14ac:dyDescent="0.25">
      <c r="A520" s="56" t="s">
        <v>212</v>
      </c>
      <c r="B520">
        <v>1</v>
      </c>
      <c r="C520">
        <v>1</v>
      </c>
      <c r="D520" s="40">
        <v>0</v>
      </c>
      <c r="E520">
        <v>0</v>
      </c>
      <c r="F520" s="41">
        <v>0</v>
      </c>
      <c r="G520" s="41">
        <v>1</v>
      </c>
      <c r="H520" t="s">
        <v>63</v>
      </c>
    </row>
    <row r="521" spans="1:8" ht="30" x14ac:dyDescent="0.25">
      <c r="A521" s="56" t="s">
        <v>324</v>
      </c>
      <c r="B521">
        <v>1</v>
      </c>
      <c r="C521">
        <v>1</v>
      </c>
      <c r="D521" s="40">
        <v>7.5231481481481471E-4</v>
      </c>
      <c r="E521">
        <v>0</v>
      </c>
      <c r="F521" s="41">
        <v>0</v>
      </c>
      <c r="G521" s="41">
        <v>0</v>
      </c>
      <c r="H521" t="s">
        <v>63</v>
      </c>
    </row>
    <row r="522" spans="1:8" x14ac:dyDescent="0.25">
      <c r="A522" s="56" t="s">
        <v>346</v>
      </c>
      <c r="B522">
        <v>1</v>
      </c>
      <c r="C522">
        <v>1</v>
      </c>
      <c r="D522" s="40">
        <v>0</v>
      </c>
      <c r="E522">
        <v>0</v>
      </c>
      <c r="F522" s="41">
        <v>0</v>
      </c>
      <c r="G522" s="41">
        <v>1</v>
      </c>
      <c r="H522" t="s">
        <v>63</v>
      </c>
    </row>
    <row r="523" spans="1:8" ht="30" x14ac:dyDescent="0.25">
      <c r="A523" s="56" t="s">
        <v>602</v>
      </c>
      <c r="B523">
        <v>1</v>
      </c>
      <c r="C523">
        <v>1</v>
      </c>
      <c r="D523" s="40">
        <v>1.5046296296296294E-3</v>
      </c>
      <c r="E523">
        <v>0</v>
      </c>
      <c r="F523" s="41">
        <v>0</v>
      </c>
      <c r="G523" s="41">
        <v>0</v>
      </c>
      <c r="H523" t="s">
        <v>63</v>
      </c>
    </row>
    <row r="524" spans="1:8" ht="30" x14ac:dyDescent="0.25">
      <c r="A524" s="56" t="s">
        <v>603</v>
      </c>
      <c r="B524">
        <v>1</v>
      </c>
      <c r="C524">
        <v>1</v>
      </c>
      <c r="D524" s="40">
        <v>1.5046296296296297E-4</v>
      </c>
      <c r="E524">
        <v>0</v>
      </c>
      <c r="F524" s="41">
        <v>0</v>
      </c>
      <c r="G524" s="41">
        <v>0</v>
      </c>
      <c r="H524" t="s">
        <v>63</v>
      </c>
    </row>
    <row r="525" spans="1:8" x14ac:dyDescent="0.25">
      <c r="A525" s="56" t="s">
        <v>237</v>
      </c>
      <c r="B525">
        <v>1</v>
      </c>
      <c r="C525">
        <v>1</v>
      </c>
      <c r="D525" s="40">
        <v>0</v>
      </c>
      <c r="E525">
        <v>1</v>
      </c>
      <c r="F525" s="41">
        <v>1</v>
      </c>
      <c r="G525" s="41">
        <v>1</v>
      </c>
      <c r="H525" t="s">
        <v>63</v>
      </c>
    </row>
    <row r="526" spans="1:8" ht="30" x14ac:dyDescent="0.25">
      <c r="A526" s="56" t="s">
        <v>604</v>
      </c>
      <c r="B526">
        <v>1</v>
      </c>
      <c r="C526">
        <v>1</v>
      </c>
      <c r="D526" s="40">
        <v>0</v>
      </c>
      <c r="E526">
        <v>1</v>
      </c>
      <c r="F526" s="41">
        <v>1</v>
      </c>
      <c r="G526" s="41">
        <v>1</v>
      </c>
      <c r="H526" t="s">
        <v>63</v>
      </c>
    </row>
    <row r="527" spans="1:8" ht="45" x14ac:dyDescent="0.25">
      <c r="A527" s="56" t="s">
        <v>605</v>
      </c>
      <c r="B527">
        <v>1</v>
      </c>
      <c r="C527">
        <v>1</v>
      </c>
      <c r="D527" s="40">
        <v>0</v>
      </c>
      <c r="E527">
        <v>1</v>
      </c>
      <c r="F527" s="41">
        <v>1</v>
      </c>
      <c r="G527" s="41">
        <v>1</v>
      </c>
      <c r="H527" t="s">
        <v>63</v>
      </c>
    </row>
    <row r="528" spans="1:8" x14ac:dyDescent="0.25">
      <c r="B528" s="39">
        <v>20858</v>
      </c>
      <c r="C528" s="39">
        <v>16301</v>
      </c>
      <c r="D528" s="40">
        <v>9.7222222222222209E-4</v>
      </c>
      <c r="E528" s="39">
        <v>9032</v>
      </c>
      <c r="F528" s="41">
        <v>0.5272</v>
      </c>
      <c r="G528" s="41">
        <v>0.433</v>
      </c>
      <c r="H528" t="s">
        <v>63</v>
      </c>
    </row>
    <row r="530" spans="1:2" x14ac:dyDescent="0.25">
      <c r="A530" s="56" t="s">
        <v>102</v>
      </c>
      <c r="B530" t="s">
        <v>48</v>
      </c>
    </row>
    <row r="531" spans="1:2" x14ac:dyDescent="0.25">
      <c r="A531" s="57">
        <v>43221</v>
      </c>
      <c r="B531">
        <v>70</v>
      </c>
    </row>
    <row r="532" spans="1:2" x14ac:dyDescent="0.25">
      <c r="A532" s="57">
        <v>43222</v>
      </c>
      <c r="B532">
        <v>27</v>
      </c>
    </row>
    <row r="533" spans="1:2" x14ac:dyDescent="0.25">
      <c r="A533" s="57">
        <v>43223</v>
      </c>
      <c r="B533">
        <v>44</v>
      </c>
    </row>
    <row r="534" spans="1:2" x14ac:dyDescent="0.25">
      <c r="A534" s="57">
        <v>43224</v>
      </c>
      <c r="B534">
        <v>42</v>
      </c>
    </row>
    <row r="535" spans="1:2" x14ac:dyDescent="0.25">
      <c r="A535" s="57">
        <v>43225</v>
      </c>
      <c r="B535">
        <v>37</v>
      </c>
    </row>
    <row r="536" spans="1:2" x14ac:dyDescent="0.25">
      <c r="A536" s="57">
        <v>43226</v>
      </c>
      <c r="B536">
        <v>98</v>
      </c>
    </row>
    <row r="537" spans="1:2" x14ac:dyDescent="0.25">
      <c r="A537" s="57">
        <v>43227</v>
      </c>
      <c r="B537">
        <v>37</v>
      </c>
    </row>
    <row r="538" spans="1:2" x14ac:dyDescent="0.25">
      <c r="A538" s="57">
        <v>43228</v>
      </c>
      <c r="B538">
        <v>26</v>
      </c>
    </row>
    <row r="539" spans="1:2" x14ac:dyDescent="0.25">
      <c r="A539" s="57">
        <v>43229</v>
      </c>
      <c r="B539">
        <v>37</v>
      </c>
    </row>
    <row r="540" spans="1:2" x14ac:dyDescent="0.25">
      <c r="A540" s="57">
        <v>43230</v>
      </c>
      <c r="B540">
        <v>62</v>
      </c>
    </row>
    <row r="541" spans="1:2" x14ac:dyDescent="0.25">
      <c r="A541" s="57">
        <v>43231</v>
      </c>
      <c r="B541">
        <v>67</v>
      </c>
    </row>
    <row r="542" spans="1:2" x14ac:dyDescent="0.25">
      <c r="A542" s="57">
        <v>43232</v>
      </c>
      <c r="B542">
        <v>47</v>
      </c>
    </row>
    <row r="543" spans="1:2" x14ac:dyDescent="0.25">
      <c r="A543" s="57">
        <v>43233</v>
      </c>
      <c r="B543">
        <v>74</v>
      </c>
    </row>
    <row r="544" spans="1:2" x14ac:dyDescent="0.25">
      <c r="A544" s="57">
        <v>43234</v>
      </c>
      <c r="B544">
        <v>39</v>
      </c>
    </row>
    <row r="545" spans="1:2" x14ac:dyDescent="0.25">
      <c r="A545" s="57">
        <v>43235</v>
      </c>
      <c r="B545">
        <v>43</v>
      </c>
    </row>
    <row r="546" spans="1:2" x14ac:dyDescent="0.25">
      <c r="A546" s="57">
        <v>43236</v>
      </c>
      <c r="B546">
        <v>68</v>
      </c>
    </row>
    <row r="547" spans="1:2" x14ac:dyDescent="0.25">
      <c r="A547" s="57">
        <v>43237</v>
      </c>
      <c r="B547">
        <v>38</v>
      </c>
    </row>
    <row r="548" spans="1:2" x14ac:dyDescent="0.25">
      <c r="A548" s="57">
        <v>43238</v>
      </c>
      <c r="B548">
        <v>87</v>
      </c>
    </row>
    <row r="549" spans="1:2" x14ac:dyDescent="0.25">
      <c r="A549" s="57">
        <v>43239</v>
      </c>
      <c r="B549">
        <v>60</v>
      </c>
    </row>
    <row r="550" spans="1:2" x14ac:dyDescent="0.25">
      <c r="A550" s="57">
        <v>43240</v>
      </c>
      <c r="B550">
        <v>58</v>
      </c>
    </row>
    <row r="551" spans="1:2" x14ac:dyDescent="0.25">
      <c r="A551" s="57">
        <v>43241</v>
      </c>
      <c r="B551">
        <v>39</v>
      </c>
    </row>
    <row r="552" spans="1:2" x14ac:dyDescent="0.25">
      <c r="A552" s="57">
        <v>43242</v>
      </c>
      <c r="B552">
        <v>44</v>
      </c>
    </row>
    <row r="553" spans="1:2" x14ac:dyDescent="0.25">
      <c r="A553" s="57">
        <v>43243</v>
      </c>
      <c r="B553">
        <v>77</v>
      </c>
    </row>
    <row r="554" spans="1:2" x14ac:dyDescent="0.25">
      <c r="A554" s="57">
        <v>43244</v>
      </c>
      <c r="B554">
        <v>36</v>
      </c>
    </row>
    <row r="555" spans="1:2" x14ac:dyDescent="0.25">
      <c r="A555" s="57">
        <v>43245</v>
      </c>
      <c r="B555">
        <v>47</v>
      </c>
    </row>
    <row r="556" spans="1:2" x14ac:dyDescent="0.25">
      <c r="A556" s="57">
        <v>43246</v>
      </c>
      <c r="B556">
        <v>39</v>
      </c>
    </row>
    <row r="557" spans="1:2" x14ac:dyDescent="0.25">
      <c r="A557" s="57">
        <v>43247</v>
      </c>
      <c r="B557">
        <v>197</v>
      </c>
    </row>
    <row r="558" spans="1:2" x14ac:dyDescent="0.25">
      <c r="A558" s="57">
        <v>43248</v>
      </c>
      <c r="B558">
        <v>33</v>
      </c>
    </row>
    <row r="559" spans="1:2" x14ac:dyDescent="0.25">
      <c r="A559" s="57">
        <v>43249</v>
      </c>
      <c r="B559">
        <v>59</v>
      </c>
    </row>
    <row r="560" spans="1:2" x14ac:dyDescent="0.25">
      <c r="A560" s="57">
        <v>43250</v>
      </c>
      <c r="B560">
        <v>23</v>
      </c>
    </row>
    <row r="561" spans="1:2" x14ac:dyDescent="0.25">
      <c r="A561" s="57">
        <v>43251</v>
      </c>
      <c r="B561">
        <v>27</v>
      </c>
    </row>
    <row r="562" spans="1:2" x14ac:dyDescent="0.25">
      <c r="A562" s="57">
        <v>43252</v>
      </c>
      <c r="B562">
        <v>87</v>
      </c>
    </row>
    <row r="563" spans="1:2" x14ac:dyDescent="0.25">
      <c r="A563" s="57">
        <v>43253</v>
      </c>
      <c r="B563">
        <v>73</v>
      </c>
    </row>
    <row r="564" spans="1:2" x14ac:dyDescent="0.25">
      <c r="A564" s="57">
        <v>43254</v>
      </c>
      <c r="B564">
        <v>128</v>
      </c>
    </row>
    <row r="565" spans="1:2" x14ac:dyDescent="0.25">
      <c r="A565" s="57">
        <v>43255</v>
      </c>
      <c r="B565">
        <v>51</v>
      </c>
    </row>
    <row r="566" spans="1:2" x14ac:dyDescent="0.25">
      <c r="A566" s="57">
        <v>43256</v>
      </c>
      <c r="B566">
        <v>48</v>
      </c>
    </row>
    <row r="567" spans="1:2" x14ac:dyDescent="0.25">
      <c r="A567" s="57">
        <v>43257</v>
      </c>
      <c r="B567">
        <v>73</v>
      </c>
    </row>
    <row r="568" spans="1:2" x14ac:dyDescent="0.25">
      <c r="A568" s="57">
        <v>43258</v>
      </c>
      <c r="B568">
        <v>56</v>
      </c>
    </row>
    <row r="569" spans="1:2" x14ac:dyDescent="0.25">
      <c r="A569" s="57">
        <v>43259</v>
      </c>
      <c r="B569">
        <v>57</v>
      </c>
    </row>
    <row r="570" spans="1:2" x14ac:dyDescent="0.25">
      <c r="A570" s="57">
        <v>43260</v>
      </c>
      <c r="B570">
        <v>67</v>
      </c>
    </row>
    <row r="571" spans="1:2" x14ac:dyDescent="0.25">
      <c r="A571" s="57">
        <v>43261</v>
      </c>
      <c r="B571">
        <v>79</v>
      </c>
    </row>
    <row r="572" spans="1:2" x14ac:dyDescent="0.25">
      <c r="A572" s="57">
        <v>43262</v>
      </c>
      <c r="B572">
        <v>70</v>
      </c>
    </row>
    <row r="573" spans="1:2" x14ac:dyDescent="0.25">
      <c r="A573" s="57">
        <v>43263</v>
      </c>
      <c r="B573">
        <v>66</v>
      </c>
    </row>
    <row r="574" spans="1:2" x14ac:dyDescent="0.25">
      <c r="A574" s="57">
        <v>43264</v>
      </c>
      <c r="B574">
        <v>67</v>
      </c>
    </row>
    <row r="575" spans="1:2" x14ac:dyDescent="0.25">
      <c r="A575" s="57">
        <v>43265</v>
      </c>
      <c r="B575">
        <v>27</v>
      </c>
    </row>
    <row r="576" spans="1:2" x14ac:dyDescent="0.25">
      <c r="A576" s="57">
        <v>43266</v>
      </c>
      <c r="B576">
        <v>31</v>
      </c>
    </row>
    <row r="577" spans="1:2" x14ac:dyDescent="0.25">
      <c r="A577" s="57">
        <v>43267</v>
      </c>
      <c r="B577">
        <v>59</v>
      </c>
    </row>
    <row r="578" spans="1:2" x14ac:dyDescent="0.25">
      <c r="A578" s="57">
        <v>43268</v>
      </c>
      <c r="B578">
        <v>33</v>
      </c>
    </row>
    <row r="579" spans="1:2" x14ac:dyDescent="0.25">
      <c r="A579" s="57">
        <v>43269</v>
      </c>
      <c r="B579">
        <v>53</v>
      </c>
    </row>
    <row r="580" spans="1:2" x14ac:dyDescent="0.25">
      <c r="A580" s="57">
        <v>43270</v>
      </c>
      <c r="B580">
        <v>53</v>
      </c>
    </row>
    <row r="581" spans="1:2" x14ac:dyDescent="0.25">
      <c r="A581" s="57">
        <v>43271</v>
      </c>
      <c r="B581">
        <v>47</v>
      </c>
    </row>
    <row r="582" spans="1:2" x14ac:dyDescent="0.25">
      <c r="A582" s="57">
        <v>43272</v>
      </c>
      <c r="B582">
        <v>32</v>
      </c>
    </row>
    <row r="583" spans="1:2" x14ac:dyDescent="0.25">
      <c r="A583" s="57">
        <v>43273</v>
      </c>
      <c r="B583">
        <v>41</v>
      </c>
    </row>
    <row r="584" spans="1:2" x14ac:dyDescent="0.25">
      <c r="A584" s="57">
        <v>43274</v>
      </c>
      <c r="B584">
        <v>30</v>
      </c>
    </row>
    <row r="585" spans="1:2" x14ac:dyDescent="0.25">
      <c r="A585" s="57">
        <v>43275</v>
      </c>
      <c r="B585">
        <v>43</v>
      </c>
    </row>
    <row r="586" spans="1:2" x14ac:dyDescent="0.25">
      <c r="A586" s="57">
        <v>43276</v>
      </c>
      <c r="B586">
        <v>45</v>
      </c>
    </row>
    <row r="587" spans="1:2" x14ac:dyDescent="0.25">
      <c r="A587" s="57">
        <v>43277</v>
      </c>
      <c r="B587">
        <v>37</v>
      </c>
    </row>
    <row r="588" spans="1:2" x14ac:dyDescent="0.25">
      <c r="A588" s="57">
        <v>43278</v>
      </c>
      <c r="B588">
        <v>30</v>
      </c>
    </row>
    <row r="589" spans="1:2" x14ac:dyDescent="0.25">
      <c r="A589" s="57">
        <v>43279</v>
      </c>
      <c r="B589">
        <v>42</v>
      </c>
    </row>
    <row r="590" spans="1:2" x14ac:dyDescent="0.25">
      <c r="A590" s="57">
        <v>43280</v>
      </c>
      <c r="B590">
        <v>28</v>
      </c>
    </row>
    <row r="591" spans="1:2" x14ac:dyDescent="0.25">
      <c r="A591" s="57">
        <v>43281</v>
      </c>
      <c r="B591">
        <v>63</v>
      </c>
    </row>
    <row r="592" spans="1:2" x14ac:dyDescent="0.25">
      <c r="A592" s="57">
        <v>43282</v>
      </c>
      <c r="B592">
        <v>54</v>
      </c>
    </row>
    <row r="593" spans="1:2" x14ac:dyDescent="0.25">
      <c r="A593" s="57">
        <v>43283</v>
      </c>
      <c r="B593">
        <v>36</v>
      </c>
    </row>
    <row r="594" spans="1:2" x14ac:dyDescent="0.25">
      <c r="A594" s="57">
        <v>43284</v>
      </c>
      <c r="B594">
        <v>46</v>
      </c>
    </row>
    <row r="595" spans="1:2" x14ac:dyDescent="0.25">
      <c r="A595" s="57">
        <v>43285</v>
      </c>
      <c r="B595">
        <v>35</v>
      </c>
    </row>
    <row r="596" spans="1:2" x14ac:dyDescent="0.25">
      <c r="A596" s="57">
        <v>43286</v>
      </c>
      <c r="B596">
        <v>25</v>
      </c>
    </row>
    <row r="597" spans="1:2" x14ac:dyDescent="0.25">
      <c r="A597" s="57">
        <v>43287</v>
      </c>
      <c r="B597">
        <v>48</v>
      </c>
    </row>
    <row r="598" spans="1:2" x14ac:dyDescent="0.25">
      <c r="A598" s="57">
        <v>43288</v>
      </c>
      <c r="B598">
        <v>16</v>
      </c>
    </row>
    <row r="599" spans="1:2" x14ac:dyDescent="0.25">
      <c r="A599" s="57">
        <v>43289</v>
      </c>
      <c r="B599">
        <v>42</v>
      </c>
    </row>
    <row r="600" spans="1:2" x14ac:dyDescent="0.25">
      <c r="A600" s="57">
        <v>43290</v>
      </c>
      <c r="B600">
        <v>17</v>
      </c>
    </row>
    <row r="601" spans="1:2" x14ac:dyDescent="0.25">
      <c r="A601" s="57">
        <v>43291</v>
      </c>
      <c r="B601">
        <v>48</v>
      </c>
    </row>
    <row r="602" spans="1:2" x14ac:dyDescent="0.25">
      <c r="A602" s="57">
        <v>43292</v>
      </c>
      <c r="B602">
        <v>47</v>
      </c>
    </row>
    <row r="603" spans="1:2" x14ac:dyDescent="0.25">
      <c r="A603" s="57">
        <v>43293</v>
      </c>
      <c r="B603">
        <v>15</v>
      </c>
    </row>
    <row r="604" spans="1:2" x14ac:dyDescent="0.25">
      <c r="A604" s="57">
        <v>43294</v>
      </c>
      <c r="B604">
        <v>29</v>
      </c>
    </row>
    <row r="605" spans="1:2" x14ac:dyDescent="0.25">
      <c r="A605" s="57">
        <v>43295</v>
      </c>
      <c r="B605">
        <v>36</v>
      </c>
    </row>
    <row r="606" spans="1:2" x14ac:dyDescent="0.25">
      <c r="A606" s="57">
        <v>43296</v>
      </c>
      <c r="B606">
        <v>41</v>
      </c>
    </row>
    <row r="607" spans="1:2" x14ac:dyDescent="0.25">
      <c r="A607" s="57">
        <v>43297</v>
      </c>
      <c r="B607">
        <v>40</v>
      </c>
    </row>
    <row r="608" spans="1:2" x14ac:dyDescent="0.25">
      <c r="A608" s="57">
        <v>43298</v>
      </c>
      <c r="B608">
        <v>71</v>
      </c>
    </row>
    <row r="609" spans="1:2" x14ac:dyDescent="0.25">
      <c r="A609" s="57">
        <v>43299</v>
      </c>
      <c r="B609">
        <v>35</v>
      </c>
    </row>
    <row r="610" spans="1:2" x14ac:dyDescent="0.25">
      <c r="A610" s="57">
        <v>43300</v>
      </c>
      <c r="B610">
        <v>38</v>
      </c>
    </row>
    <row r="611" spans="1:2" x14ac:dyDescent="0.25">
      <c r="A611" s="57">
        <v>43301</v>
      </c>
      <c r="B611">
        <v>42</v>
      </c>
    </row>
    <row r="612" spans="1:2" x14ac:dyDescent="0.25">
      <c r="A612" s="57">
        <v>43302</v>
      </c>
      <c r="B612">
        <v>119</v>
      </c>
    </row>
    <row r="613" spans="1:2" x14ac:dyDescent="0.25">
      <c r="A613" s="57">
        <v>43303</v>
      </c>
      <c r="B613">
        <v>36</v>
      </c>
    </row>
    <row r="614" spans="1:2" x14ac:dyDescent="0.25">
      <c r="A614" s="57">
        <v>43304</v>
      </c>
      <c r="B614">
        <v>47</v>
      </c>
    </row>
    <row r="615" spans="1:2" x14ac:dyDescent="0.25">
      <c r="A615" s="57">
        <v>43305</v>
      </c>
      <c r="B615">
        <v>43</v>
      </c>
    </row>
    <row r="616" spans="1:2" x14ac:dyDescent="0.25">
      <c r="A616" s="57">
        <v>43306</v>
      </c>
      <c r="B616">
        <v>25</v>
      </c>
    </row>
    <row r="617" spans="1:2" x14ac:dyDescent="0.25">
      <c r="A617" s="57">
        <v>43307</v>
      </c>
      <c r="B617">
        <v>27</v>
      </c>
    </row>
    <row r="618" spans="1:2" x14ac:dyDescent="0.25">
      <c r="A618" s="57">
        <v>43308</v>
      </c>
      <c r="B618">
        <v>46</v>
      </c>
    </row>
    <row r="619" spans="1:2" x14ac:dyDescent="0.25">
      <c r="A619" s="57">
        <v>43309</v>
      </c>
      <c r="B619">
        <v>53</v>
      </c>
    </row>
    <row r="620" spans="1:2" x14ac:dyDescent="0.25">
      <c r="A620" s="57">
        <v>43310</v>
      </c>
      <c r="B620">
        <v>37</v>
      </c>
    </row>
    <row r="621" spans="1:2" x14ac:dyDescent="0.25">
      <c r="A621" s="57">
        <v>43311</v>
      </c>
      <c r="B621">
        <v>28</v>
      </c>
    </row>
    <row r="622" spans="1:2" x14ac:dyDescent="0.25">
      <c r="A622" s="57">
        <v>43312</v>
      </c>
      <c r="B622">
        <v>40</v>
      </c>
    </row>
    <row r="623" spans="1:2" x14ac:dyDescent="0.25">
      <c r="A623" s="57">
        <v>43313</v>
      </c>
      <c r="B623">
        <v>26</v>
      </c>
    </row>
    <row r="624" spans="1:2" x14ac:dyDescent="0.25">
      <c r="A624" s="57">
        <v>43314</v>
      </c>
      <c r="B624">
        <v>80</v>
      </c>
    </row>
    <row r="625" spans="1:2" x14ac:dyDescent="0.25">
      <c r="A625" s="57">
        <v>43315</v>
      </c>
      <c r="B625">
        <v>98</v>
      </c>
    </row>
    <row r="626" spans="1:2" x14ac:dyDescent="0.25">
      <c r="A626" s="57">
        <v>43316</v>
      </c>
      <c r="B626">
        <v>42</v>
      </c>
    </row>
    <row r="627" spans="1:2" x14ac:dyDescent="0.25">
      <c r="A627" s="57">
        <v>43317</v>
      </c>
      <c r="B627">
        <v>45</v>
      </c>
    </row>
    <row r="628" spans="1:2" x14ac:dyDescent="0.25">
      <c r="A628" s="57">
        <v>43318</v>
      </c>
      <c r="B628">
        <v>80</v>
      </c>
    </row>
    <row r="629" spans="1:2" x14ac:dyDescent="0.25">
      <c r="A629" s="57">
        <v>43319</v>
      </c>
      <c r="B629">
        <v>71</v>
      </c>
    </row>
    <row r="630" spans="1:2" x14ac:dyDescent="0.25">
      <c r="A630" s="57">
        <v>43320</v>
      </c>
      <c r="B630">
        <v>35</v>
      </c>
    </row>
    <row r="631" spans="1:2" x14ac:dyDescent="0.25">
      <c r="A631" s="57">
        <v>43321</v>
      </c>
      <c r="B631">
        <v>47</v>
      </c>
    </row>
    <row r="632" spans="1:2" x14ac:dyDescent="0.25">
      <c r="A632" s="57">
        <v>43322</v>
      </c>
      <c r="B632">
        <v>65</v>
      </c>
    </row>
    <row r="633" spans="1:2" x14ac:dyDescent="0.25">
      <c r="A633" s="57">
        <v>43323</v>
      </c>
      <c r="B633">
        <v>31</v>
      </c>
    </row>
    <row r="634" spans="1:2" x14ac:dyDescent="0.25">
      <c r="A634" s="57">
        <v>43324</v>
      </c>
      <c r="B634">
        <v>75</v>
      </c>
    </row>
    <row r="635" spans="1:2" x14ac:dyDescent="0.25">
      <c r="A635" s="57">
        <v>43325</v>
      </c>
      <c r="B635">
        <v>39</v>
      </c>
    </row>
    <row r="636" spans="1:2" x14ac:dyDescent="0.25">
      <c r="A636" s="57">
        <v>43326</v>
      </c>
      <c r="B636">
        <v>70</v>
      </c>
    </row>
    <row r="637" spans="1:2" x14ac:dyDescent="0.25">
      <c r="A637" s="57">
        <v>43327</v>
      </c>
      <c r="B637">
        <v>52</v>
      </c>
    </row>
    <row r="638" spans="1:2" x14ac:dyDescent="0.25">
      <c r="A638" s="57">
        <v>43328</v>
      </c>
      <c r="B638">
        <v>22</v>
      </c>
    </row>
    <row r="639" spans="1:2" x14ac:dyDescent="0.25">
      <c r="A639" s="57">
        <v>43329</v>
      </c>
      <c r="B639">
        <v>49</v>
      </c>
    </row>
    <row r="640" spans="1:2" x14ac:dyDescent="0.25">
      <c r="A640" s="57">
        <v>43330</v>
      </c>
      <c r="B640">
        <v>51</v>
      </c>
    </row>
    <row r="641" spans="1:2" x14ac:dyDescent="0.25">
      <c r="A641" s="57">
        <v>43331</v>
      </c>
      <c r="B641">
        <v>51</v>
      </c>
    </row>
    <row r="642" spans="1:2" x14ac:dyDescent="0.25">
      <c r="A642" s="57">
        <v>43332</v>
      </c>
      <c r="B642">
        <v>25</v>
      </c>
    </row>
    <row r="643" spans="1:2" x14ac:dyDescent="0.25">
      <c r="A643" s="57">
        <v>43333</v>
      </c>
      <c r="B643">
        <v>32</v>
      </c>
    </row>
    <row r="644" spans="1:2" x14ac:dyDescent="0.25">
      <c r="A644" s="57">
        <v>43334</v>
      </c>
      <c r="B644">
        <v>50</v>
      </c>
    </row>
    <row r="645" spans="1:2" x14ac:dyDescent="0.25">
      <c r="A645" s="57">
        <v>43335</v>
      </c>
      <c r="B645">
        <v>17</v>
      </c>
    </row>
    <row r="646" spans="1:2" x14ac:dyDescent="0.25">
      <c r="A646" s="57">
        <v>43336</v>
      </c>
      <c r="B646">
        <v>60</v>
      </c>
    </row>
    <row r="647" spans="1:2" x14ac:dyDescent="0.25">
      <c r="A647" s="57">
        <v>43337</v>
      </c>
      <c r="B647">
        <v>43</v>
      </c>
    </row>
    <row r="648" spans="1:2" x14ac:dyDescent="0.25">
      <c r="A648" s="57">
        <v>43338</v>
      </c>
      <c r="B648">
        <v>39</v>
      </c>
    </row>
    <row r="649" spans="1:2" x14ac:dyDescent="0.25">
      <c r="A649" s="57">
        <v>43339</v>
      </c>
      <c r="B649">
        <v>99</v>
      </c>
    </row>
    <row r="650" spans="1:2" x14ac:dyDescent="0.25">
      <c r="A650" s="57">
        <v>43340</v>
      </c>
      <c r="B650">
        <v>42</v>
      </c>
    </row>
    <row r="651" spans="1:2" x14ac:dyDescent="0.25">
      <c r="A651" s="57">
        <v>43341</v>
      </c>
      <c r="B651">
        <v>16</v>
      </c>
    </row>
    <row r="652" spans="1:2" x14ac:dyDescent="0.25">
      <c r="A652" s="57">
        <v>43342</v>
      </c>
      <c r="B652">
        <v>31</v>
      </c>
    </row>
    <row r="653" spans="1:2" x14ac:dyDescent="0.25">
      <c r="A653" s="57">
        <v>43343</v>
      </c>
      <c r="B653">
        <v>46</v>
      </c>
    </row>
    <row r="654" spans="1:2" x14ac:dyDescent="0.25">
      <c r="A654" s="57">
        <v>43344</v>
      </c>
      <c r="B654">
        <v>14</v>
      </c>
    </row>
    <row r="655" spans="1:2" x14ac:dyDescent="0.25">
      <c r="A655" s="57">
        <v>43345</v>
      </c>
      <c r="B655">
        <v>50</v>
      </c>
    </row>
    <row r="656" spans="1:2" x14ac:dyDescent="0.25">
      <c r="A656" s="57">
        <v>43346</v>
      </c>
      <c r="B656">
        <v>68</v>
      </c>
    </row>
    <row r="657" spans="1:2" x14ac:dyDescent="0.25">
      <c r="A657" s="57">
        <v>43347</v>
      </c>
      <c r="B657">
        <v>43</v>
      </c>
    </row>
    <row r="658" spans="1:2" x14ac:dyDescent="0.25">
      <c r="A658" s="57">
        <v>43348</v>
      </c>
      <c r="B658">
        <v>45</v>
      </c>
    </row>
    <row r="659" spans="1:2" x14ac:dyDescent="0.25">
      <c r="A659" s="57">
        <v>43349</v>
      </c>
      <c r="B659">
        <v>43</v>
      </c>
    </row>
    <row r="660" spans="1:2" x14ac:dyDescent="0.25">
      <c r="A660" s="57">
        <v>43350</v>
      </c>
      <c r="B660">
        <v>92</v>
      </c>
    </row>
    <row r="661" spans="1:2" x14ac:dyDescent="0.25">
      <c r="A661" s="57">
        <v>43351</v>
      </c>
      <c r="B661">
        <v>33</v>
      </c>
    </row>
    <row r="662" spans="1:2" x14ac:dyDescent="0.25">
      <c r="A662" s="57">
        <v>43352</v>
      </c>
      <c r="B662">
        <v>87</v>
      </c>
    </row>
    <row r="663" spans="1:2" x14ac:dyDescent="0.25">
      <c r="A663" s="57">
        <v>43353</v>
      </c>
      <c r="B663">
        <v>100</v>
      </c>
    </row>
    <row r="664" spans="1:2" x14ac:dyDescent="0.25">
      <c r="A664" s="57">
        <v>43354</v>
      </c>
      <c r="B664">
        <v>24</v>
      </c>
    </row>
    <row r="665" spans="1:2" x14ac:dyDescent="0.25">
      <c r="A665" s="57">
        <v>43355</v>
      </c>
      <c r="B665">
        <v>24</v>
      </c>
    </row>
    <row r="666" spans="1:2" x14ac:dyDescent="0.25">
      <c r="A666" s="57">
        <v>43356</v>
      </c>
      <c r="B666">
        <v>22</v>
      </c>
    </row>
    <row r="667" spans="1:2" x14ac:dyDescent="0.25">
      <c r="A667" s="57">
        <v>43357</v>
      </c>
      <c r="B667">
        <v>51</v>
      </c>
    </row>
    <row r="668" spans="1:2" x14ac:dyDescent="0.25">
      <c r="A668" s="57">
        <v>43358</v>
      </c>
      <c r="B668">
        <v>47</v>
      </c>
    </row>
    <row r="669" spans="1:2" x14ac:dyDescent="0.25">
      <c r="A669" s="57">
        <v>43359</v>
      </c>
      <c r="B669">
        <v>52</v>
      </c>
    </row>
    <row r="670" spans="1:2" x14ac:dyDescent="0.25">
      <c r="A670" s="57">
        <v>43360</v>
      </c>
      <c r="B670">
        <v>32</v>
      </c>
    </row>
    <row r="671" spans="1:2" x14ac:dyDescent="0.25">
      <c r="A671" s="57">
        <v>43361</v>
      </c>
      <c r="B671">
        <v>28</v>
      </c>
    </row>
    <row r="672" spans="1:2" x14ac:dyDescent="0.25">
      <c r="A672" s="57">
        <v>43362</v>
      </c>
      <c r="B672">
        <v>31</v>
      </c>
    </row>
    <row r="673" spans="1:2" x14ac:dyDescent="0.25">
      <c r="A673" s="57">
        <v>43363</v>
      </c>
      <c r="B673">
        <v>14</v>
      </c>
    </row>
    <row r="674" spans="1:2" x14ac:dyDescent="0.25">
      <c r="A674" s="57">
        <v>43364</v>
      </c>
      <c r="B674">
        <v>36</v>
      </c>
    </row>
    <row r="675" spans="1:2" x14ac:dyDescent="0.25">
      <c r="A675" s="57">
        <v>43365</v>
      </c>
      <c r="B675">
        <v>51</v>
      </c>
    </row>
    <row r="676" spans="1:2" x14ac:dyDescent="0.25">
      <c r="A676" s="57">
        <v>43366</v>
      </c>
      <c r="B676">
        <v>72</v>
      </c>
    </row>
    <row r="677" spans="1:2" x14ac:dyDescent="0.25">
      <c r="A677" s="57">
        <v>43367</v>
      </c>
      <c r="B677">
        <v>26</v>
      </c>
    </row>
    <row r="678" spans="1:2" x14ac:dyDescent="0.25">
      <c r="A678" s="57">
        <v>43368</v>
      </c>
      <c r="B678">
        <v>38</v>
      </c>
    </row>
    <row r="679" spans="1:2" x14ac:dyDescent="0.25">
      <c r="A679" s="57">
        <v>43369</v>
      </c>
      <c r="B679">
        <v>19</v>
      </c>
    </row>
    <row r="680" spans="1:2" x14ac:dyDescent="0.25">
      <c r="A680" s="57">
        <v>43370</v>
      </c>
      <c r="B680">
        <v>36</v>
      </c>
    </row>
    <row r="681" spans="1:2" x14ac:dyDescent="0.25">
      <c r="A681" s="57">
        <v>43371</v>
      </c>
      <c r="B681">
        <v>23</v>
      </c>
    </row>
    <row r="682" spans="1:2" x14ac:dyDescent="0.25">
      <c r="A682" s="57">
        <v>43372</v>
      </c>
      <c r="B682">
        <v>41</v>
      </c>
    </row>
    <row r="683" spans="1:2" x14ac:dyDescent="0.25">
      <c r="A683" s="57">
        <v>43373</v>
      </c>
      <c r="B683">
        <v>41</v>
      </c>
    </row>
    <row r="684" spans="1:2" x14ac:dyDescent="0.25">
      <c r="A684" s="57">
        <v>43374</v>
      </c>
      <c r="B684">
        <v>29</v>
      </c>
    </row>
    <row r="685" spans="1:2" x14ac:dyDescent="0.25">
      <c r="A685" s="57">
        <v>43375</v>
      </c>
      <c r="B685">
        <v>42</v>
      </c>
    </row>
    <row r="686" spans="1:2" x14ac:dyDescent="0.25">
      <c r="A686" s="57">
        <v>43376</v>
      </c>
      <c r="B686">
        <v>27</v>
      </c>
    </row>
    <row r="687" spans="1:2" x14ac:dyDescent="0.25">
      <c r="A687" s="57">
        <v>43377</v>
      </c>
      <c r="B687">
        <v>18</v>
      </c>
    </row>
    <row r="688" spans="1:2" x14ac:dyDescent="0.25">
      <c r="A688" s="57">
        <v>43378</v>
      </c>
      <c r="B688">
        <v>29</v>
      </c>
    </row>
    <row r="689" spans="1:2" x14ac:dyDescent="0.25">
      <c r="A689" s="57">
        <v>43379</v>
      </c>
      <c r="B689">
        <v>33</v>
      </c>
    </row>
    <row r="690" spans="1:2" x14ac:dyDescent="0.25">
      <c r="A690" s="57">
        <v>43380</v>
      </c>
      <c r="B690">
        <v>26</v>
      </c>
    </row>
    <row r="691" spans="1:2" x14ac:dyDescent="0.25">
      <c r="A691" s="57">
        <v>43381</v>
      </c>
      <c r="B691">
        <v>25</v>
      </c>
    </row>
    <row r="692" spans="1:2" x14ac:dyDescent="0.25">
      <c r="A692" s="57">
        <v>43382</v>
      </c>
      <c r="B692">
        <v>29</v>
      </c>
    </row>
    <row r="693" spans="1:2" x14ac:dyDescent="0.25">
      <c r="A693" s="57">
        <v>43383</v>
      </c>
      <c r="B693">
        <v>41</v>
      </c>
    </row>
    <row r="694" spans="1:2" x14ac:dyDescent="0.25">
      <c r="A694" s="57">
        <v>43384</v>
      </c>
      <c r="B694">
        <v>30</v>
      </c>
    </row>
    <row r="695" spans="1:2" x14ac:dyDescent="0.25">
      <c r="A695" s="57">
        <v>43385</v>
      </c>
      <c r="B695">
        <v>64</v>
      </c>
    </row>
    <row r="696" spans="1:2" x14ac:dyDescent="0.25">
      <c r="A696" s="57">
        <v>43386</v>
      </c>
      <c r="B696">
        <v>55</v>
      </c>
    </row>
    <row r="697" spans="1:2" x14ac:dyDescent="0.25">
      <c r="A697" s="57">
        <v>43387</v>
      </c>
      <c r="B697">
        <v>36</v>
      </c>
    </row>
    <row r="698" spans="1:2" x14ac:dyDescent="0.25">
      <c r="A698" s="57">
        <v>43388</v>
      </c>
      <c r="B698">
        <v>51</v>
      </c>
    </row>
    <row r="699" spans="1:2" x14ac:dyDescent="0.25">
      <c r="A699" s="57">
        <v>43389</v>
      </c>
      <c r="B699">
        <v>37</v>
      </c>
    </row>
    <row r="700" spans="1:2" x14ac:dyDescent="0.25">
      <c r="A700" s="57">
        <v>43390</v>
      </c>
      <c r="B700">
        <v>51</v>
      </c>
    </row>
    <row r="701" spans="1:2" x14ac:dyDescent="0.25">
      <c r="A701" s="57">
        <v>43391</v>
      </c>
      <c r="B701">
        <v>41</v>
      </c>
    </row>
    <row r="702" spans="1:2" x14ac:dyDescent="0.25">
      <c r="A702" s="57">
        <v>43392</v>
      </c>
      <c r="B702">
        <v>51</v>
      </c>
    </row>
    <row r="703" spans="1:2" x14ac:dyDescent="0.25">
      <c r="A703" s="57">
        <v>43393</v>
      </c>
      <c r="B703">
        <v>47</v>
      </c>
    </row>
    <row r="704" spans="1:2" x14ac:dyDescent="0.25">
      <c r="A704" s="57">
        <v>43394</v>
      </c>
      <c r="B704">
        <v>65</v>
      </c>
    </row>
    <row r="705" spans="1:2" x14ac:dyDescent="0.25">
      <c r="A705" s="57">
        <v>43395</v>
      </c>
      <c r="B705">
        <v>35</v>
      </c>
    </row>
    <row r="706" spans="1:2" x14ac:dyDescent="0.25">
      <c r="A706" s="57">
        <v>43396</v>
      </c>
      <c r="B706">
        <v>56</v>
      </c>
    </row>
    <row r="707" spans="1:2" x14ac:dyDescent="0.25">
      <c r="A707" s="57">
        <v>43397</v>
      </c>
      <c r="B707">
        <v>60</v>
      </c>
    </row>
    <row r="708" spans="1:2" x14ac:dyDescent="0.25">
      <c r="A708" s="57">
        <v>43398</v>
      </c>
      <c r="B708">
        <v>67</v>
      </c>
    </row>
    <row r="709" spans="1:2" x14ac:dyDescent="0.25">
      <c r="A709" s="57">
        <v>43399</v>
      </c>
      <c r="B709">
        <v>37</v>
      </c>
    </row>
    <row r="710" spans="1:2" x14ac:dyDescent="0.25">
      <c r="A710" s="57">
        <v>43400</v>
      </c>
      <c r="B710">
        <v>39</v>
      </c>
    </row>
    <row r="711" spans="1:2" x14ac:dyDescent="0.25">
      <c r="A711" s="57">
        <v>43401</v>
      </c>
      <c r="B711">
        <v>62</v>
      </c>
    </row>
    <row r="712" spans="1:2" x14ac:dyDescent="0.25">
      <c r="A712" s="57">
        <v>43402</v>
      </c>
      <c r="B712">
        <v>32</v>
      </c>
    </row>
    <row r="713" spans="1:2" x14ac:dyDescent="0.25">
      <c r="A713" s="57">
        <v>43403</v>
      </c>
      <c r="B713">
        <v>65</v>
      </c>
    </row>
    <row r="714" spans="1:2" x14ac:dyDescent="0.25">
      <c r="A714" s="57">
        <v>43404</v>
      </c>
      <c r="B714">
        <v>40</v>
      </c>
    </row>
    <row r="715" spans="1:2" x14ac:dyDescent="0.25">
      <c r="A715" s="57">
        <v>43405</v>
      </c>
      <c r="B715">
        <v>38</v>
      </c>
    </row>
    <row r="716" spans="1:2" x14ac:dyDescent="0.25">
      <c r="A716" s="57">
        <v>43406</v>
      </c>
      <c r="B716">
        <v>55</v>
      </c>
    </row>
    <row r="717" spans="1:2" x14ac:dyDescent="0.25">
      <c r="A717" s="57">
        <v>43407</v>
      </c>
      <c r="B717">
        <v>73</v>
      </c>
    </row>
    <row r="718" spans="1:2" x14ac:dyDescent="0.25">
      <c r="A718" s="57">
        <v>43408</v>
      </c>
      <c r="B718">
        <v>68</v>
      </c>
    </row>
    <row r="719" spans="1:2" x14ac:dyDescent="0.25">
      <c r="A719" s="57">
        <v>43409</v>
      </c>
      <c r="B719">
        <v>33</v>
      </c>
    </row>
    <row r="720" spans="1:2" x14ac:dyDescent="0.25">
      <c r="A720" s="57">
        <v>43410</v>
      </c>
      <c r="B720">
        <v>27</v>
      </c>
    </row>
    <row r="721" spans="1:2" x14ac:dyDescent="0.25">
      <c r="A721" s="57">
        <v>43411</v>
      </c>
      <c r="B721">
        <v>33</v>
      </c>
    </row>
    <row r="722" spans="1:2" x14ac:dyDescent="0.25">
      <c r="A722" s="57">
        <v>43412</v>
      </c>
      <c r="B722">
        <v>58</v>
      </c>
    </row>
    <row r="723" spans="1:2" x14ac:dyDescent="0.25">
      <c r="A723" s="57">
        <v>43413</v>
      </c>
      <c r="B723">
        <v>83</v>
      </c>
    </row>
    <row r="724" spans="1:2" x14ac:dyDescent="0.25">
      <c r="A724" s="57">
        <v>43414</v>
      </c>
      <c r="B724">
        <v>42</v>
      </c>
    </row>
    <row r="725" spans="1:2" x14ac:dyDescent="0.25">
      <c r="A725" s="57">
        <v>43415</v>
      </c>
      <c r="B725">
        <v>20</v>
      </c>
    </row>
    <row r="726" spans="1:2" x14ac:dyDescent="0.25">
      <c r="A726" s="57">
        <v>43416</v>
      </c>
      <c r="B726">
        <v>38</v>
      </c>
    </row>
    <row r="727" spans="1:2" x14ac:dyDescent="0.25">
      <c r="A727" s="57">
        <v>43417</v>
      </c>
      <c r="B727">
        <v>35</v>
      </c>
    </row>
    <row r="728" spans="1:2" x14ac:dyDescent="0.25">
      <c r="A728" s="57">
        <v>43418</v>
      </c>
      <c r="B728">
        <v>45</v>
      </c>
    </row>
    <row r="729" spans="1:2" x14ac:dyDescent="0.25">
      <c r="A729" s="57">
        <v>43419</v>
      </c>
      <c r="B729">
        <v>51</v>
      </c>
    </row>
    <row r="730" spans="1:2" x14ac:dyDescent="0.25">
      <c r="A730" s="57">
        <v>43420</v>
      </c>
      <c r="B730">
        <v>46</v>
      </c>
    </row>
    <row r="731" spans="1:2" x14ac:dyDescent="0.25">
      <c r="A731" s="57">
        <v>43421</v>
      </c>
      <c r="B731">
        <v>62</v>
      </c>
    </row>
    <row r="732" spans="1:2" x14ac:dyDescent="0.25">
      <c r="A732" s="57">
        <v>43422</v>
      </c>
      <c r="B732">
        <v>44</v>
      </c>
    </row>
    <row r="733" spans="1:2" x14ac:dyDescent="0.25">
      <c r="A733" s="57">
        <v>43423</v>
      </c>
      <c r="B733">
        <v>39</v>
      </c>
    </row>
    <row r="734" spans="1:2" x14ac:dyDescent="0.25">
      <c r="A734" s="57">
        <v>43424</v>
      </c>
      <c r="B734">
        <v>78</v>
      </c>
    </row>
    <row r="735" spans="1:2" x14ac:dyDescent="0.25">
      <c r="A735" s="57">
        <v>43425</v>
      </c>
      <c r="B735">
        <v>70</v>
      </c>
    </row>
    <row r="736" spans="1:2" x14ac:dyDescent="0.25">
      <c r="A736" s="57">
        <v>43426</v>
      </c>
      <c r="B736">
        <v>24</v>
      </c>
    </row>
    <row r="737" spans="1:2" x14ac:dyDescent="0.25">
      <c r="A737" s="57">
        <v>43427</v>
      </c>
      <c r="B737">
        <v>79</v>
      </c>
    </row>
    <row r="738" spans="1:2" x14ac:dyDescent="0.25">
      <c r="A738" s="57">
        <v>43428</v>
      </c>
      <c r="B738">
        <v>17</v>
      </c>
    </row>
    <row r="739" spans="1:2" x14ac:dyDescent="0.25">
      <c r="A739" s="57">
        <v>43429</v>
      </c>
      <c r="B739">
        <v>1</v>
      </c>
    </row>
    <row r="740" spans="1:2" x14ac:dyDescent="0.25">
      <c r="A740" s="57">
        <v>43430</v>
      </c>
      <c r="B740">
        <v>2</v>
      </c>
    </row>
    <row r="741" spans="1:2" x14ac:dyDescent="0.25">
      <c r="A741" s="57">
        <v>43431</v>
      </c>
      <c r="B741">
        <v>0</v>
      </c>
    </row>
    <row r="742" spans="1:2" x14ac:dyDescent="0.25">
      <c r="A742" s="57">
        <v>43432</v>
      </c>
      <c r="B742">
        <v>29</v>
      </c>
    </row>
    <row r="743" spans="1:2" x14ac:dyDescent="0.25">
      <c r="A743" s="57">
        <v>43433</v>
      </c>
      <c r="B743">
        <v>21</v>
      </c>
    </row>
    <row r="744" spans="1:2" x14ac:dyDescent="0.25">
      <c r="A744" s="57">
        <v>43434</v>
      </c>
      <c r="B744">
        <v>58</v>
      </c>
    </row>
    <row r="745" spans="1:2" x14ac:dyDescent="0.25">
      <c r="A745" s="57">
        <v>43435</v>
      </c>
      <c r="B745">
        <v>97</v>
      </c>
    </row>
    <row r="746" spans="1:2" x14ac:dyDescent="0.25">
      <c r="A746" s="57">
        <v>43436</v>
      </c>
      <c r="B746">
        <v>102</v>
      </c>
    </row>
    <row r="747" spans="1:2" x14ac:dyDescent="0.25">
      <c r="A747" s="57">
        <v>43437</v>
      </c>
      <c r="B747">
        <v>87</v>
      </c>
    </row>
    <row r="748" spans="1:2" x14ac:dyDescent="0.25">
      <c r="A748" s="57">
        <v>43438</v>
      </c>
      <c r="B748">
        <v>83</v>
      </c>
    </row>
    <row r="749" spans="1:2" x14ac:dyDescent="0.25">
      <c r="A749" s="57">
        <v>43439</v>
      </c>
      <c r="B749">
        <v>56</v>
      </c>
    </row>
    <row r="750" spans="1:2" x14ac:dyDescent="0.25">
      <c r="A750" s="57">
        <v>43440</v>
      </c>
      <c r="B750">
        <v>209</v>
      </c>
    </row>
    <row r="751" spans="1:2" x14ac:dyDescent="0.25">
      <c r="A751" s="57">
        <v>43441</v>
      </c>
      <c r="B751">
        <v>179</v>
      </c>
    </row>
    <row r="752" spans="1:2" x14ac:dyDescent="0.25">
      <c r="A752" s="57">
        <v>43442</v>
      </c>
      <c r="B752">
        <v>92</v>
      </c>
    </row>
    <row r="753" spans="1:2" x14ac:dyDescent="0.25">
      <c r="A753" s="57">
        <v>43443</v>
      </c>
      <c r="B753">
        <v>97</v>
      </c>
    </row>
    <row r="754" spans="1:2" x14ac:dyDescent="0.25">
      <c r="A754" s="57">
        <v>43444</v>
      </c>
      <c r="B754">
        <v>60</v>
      </c>
    </row>
    <row r="755" spans="1:2" x14ac:dyDescent="0.25">
      <c r="A755" s="57">
        <v>43445</v>
      </c>
      <c r="B755">
        <v>35</v>
      </c>
    </row>
    <row r="756" spans="1:2" x14ac:dyDescent="0.25">
      <c r="A756" s="57">
        <v>43446</v>
      </c>
      <c r="B756">
        <v>161</v>
      </c>
    </row>
    <row r="757" spans="1:2" x14ac:dyDescent="0.25">
      <c r="A757" s="57">
        <v>43447</v>
      </c>
      <c r="B757">
        <v>157</v>
      </c>
    </row>
    <row r="758" spans="1:2" x14ac:dyDescent="0.25">
      <c r="A758" s="57">
        <v>43448</v>
      </c>
      <c r="B758">
        <v>143</v>
      </c>
    </row>
    <row r="759" spans="1:2" x14ac:dyDescent="0.25">
      <c r="A759" s="57">
        <v>43449</v>
      </c>
      <c r="B759">
        <v>107</v>
      </c>
    </row>
    <row r="760" spans="1:2" x14ac:dyDescent="0.25">
      <c r="A760" s="57">
        <v>43450</v>
      </c>
      <c r="B760">
        <v>113</v>
      </c>
    </row>
    <row r="761" spans="1:2" x14ac:dyDescent="0.25">
      <c r="A761" s="57">
        <v>43451</v>
      </c>
      <c r="B761">
        <v>133</v>
      </c>
    </row>
    <row r="762" spans="1:2" x14ac:dyDescent="0.25">
      <c r="A762" s="57">
        <v>43452</v>
      </c>
      <c r="B762">
        <v>102</v>
      </c>
    </row>
    <row r="763" spans="1:2" x14ac:dyDescent="0.25">
      <c r="A763" s="57">
        <v>43453</v>
      </c>
      <c r="B763">
        <v>45</v>
      </c>
    </row>
    <row r="764" spans="1:2" x14ac:dyDescent="0.25">
      <c r="A764" s="57">
        <v>43454</v>
      </c>
      <c r="B764">
        <v>50</v>
      </c>
    </row>
    <row r="765" spans="1:2" x14ac:dyDescent="0.25">
      <c r="A765" s="57">
        <v>43455</v>
      </c>
      <c r="B765">
        <v>79</v>
      </c>
    </row>
    <row r="766" spans="1:2" x14ac:dyDescent="0.25">
      <c r="A766" s="57">
        <v>43456</v>
      </c>
      <c r="B766">
        <v>121</v>
      </c>
    </row>
    <row r="767" spans="1:2" x14ac:dyDescent="0.25">
      <c r="A767" s="57">
        <v>43457</v>
      </c>
      <c r="B767">
        <v>108</v>
      </c>
    </row>
    <row r="768" spans="1:2" x14ac:dyDescent="0.25">
      <c r="A768" s="57">
        <v>43458</v>
      </c>
      <c r="B768">
        <v>314</v>
      </c>
    </row>
    <row r="769" spans="1:2" x14ac:dyDescent="0.25">
      <c r="A769" s="57">
        <v>43459</v>
      </c>
      <c r="B769">
        <v>87</v>
      </c>
    </row>
    <row r="770" spans="1:2" x14ac:dyDescent="0.25">
      <c r="A770" s="57">
        <v>43460</v>
      </c>
      <c r="B770">
        <v>59</v>
      </c>
    </row>
    <row r="771" spans="1:2" x14ac:dyDescent="0.25">
      <c r="A771" s="57">
        <v>43461</v>
      </c>
      <c r="B771">
        <v>26</v>
      </c>
    </row>
    <row r="772" spans="1:2" x14ac:dyDescent="0.25">
      <c r="A772" s="57">
        <v>43462</v>
      </c>
      <c r="B772">
        <v>9</v>
      </c>
    </row>
    <row r="773" spans="1:2" x14ac:dyDescent="0.25">
      <c r="A773" s="57">
        <v>43463</v>
      </c>
      <c r="B773">
        <v>59</v>
      </c>
    </row>
    <row r="774" spans="1:2" x14ac:dyDescent="0.25">
      <c r="A774" s="57">
        <v>43464</v>
      </c>
      <c r="B774">
        <v>38</v>
      </c>
    </row>
    <row r="775" spans="1:2" x14ac:dyDescent="0.25">
      <c r="A775" s="57">
        <v>43465</v>
      </c>
      <c r="B775">
        <v>71</v>
      </c>
    </row>
    <row r="776" spans="1:2" x14ac:dyDescent="0.25">
      <c r="A776" s="57">
        <v>43466</v>
      </c>
      <c r="B776">
        <v>97</v>
      </c>
    </row>
    <row r="777" spans="1:2" x14ac:dyDescent="0.25">
      <c r="A777" s="57">
        <v>43467</v>
      </c>
      <c r="B777">
        <v>37</v>
      </c>
    </row>
    <row r="778" spans="1:2" x14ac:dyDescent="0.25">
      <c r="A778" s="57">
        <v>43468</v>
      </c>
      <c r="B778">
        <v>11</v>
      </c>
    </row>
    <row r="779" spans="1:2" x14ac:dyDescent="0.25">
      <c r="A779" s="57">
        <v>43469</v>
      </c>
      <c r="B779">
        <v>37</v>
      </c>
    </row>
    <row r="780" spans="1:2" x14ac:dyDescent="0.25">
      <c r="A780" s="57">
        <v>43470</v>
      </c>
      <c r="B780">
        <v>39</v>
      </c>
    </row>
    <row r="781" spans="1:2" x14ac:dyDescent="0.25">
      <c r="A781" s="57">
        <v>43471</v>
      </c>
      <c r="B781">
        <v>47</v>
      </c>
    </row>
    <row r="782" spans="1:2" x14ac:dyDescent="0.25">
      <c r="A782" s="57">
        <v>43472</v>
      </c>
      <c r="B782">
        <v>43</v>
      </c>
    </row>
    <row r="783" spans="1:2" x14ac:dyDescent="0.25">
      <c r="A783" s="57">
        <v>43473</v>
      </c>
      <c r="B783">
        <v>25</v>
      </c>
    </row>
    <row r="784" spans="1:2" x14ac:dyDescent="0.25">
      <c r="A784" s="57">
        <v>43474</v>
      </c>
      <c r="B784">
        <v>44</v>
      </c>
    </row>
    <row r="785" spans="1:2" x14ac:dyDescent="0.25">
      <c r="A785" s="57">
        <v>43475</v>
      </c>
      <c r="B785">
        <v>42</v>
      </c>
    </row>
    <row r="786" spans="1:2" x14ac:dyDescent="0.25">
      <c r="A786" s="57">
        <v>43476</v>
      </c>
      <c r="B786">
        <v>123</v>
      </c>
    </row>
    <row r="787" spans="1:2" x14ac:dyDescent="0.25">
      <c r="A787" s="57">
        <v>43477</v>
      </c>
      <c r="B787">
        <v>58</v>
      </c>
    </row>
    <row r="788" spans="1:2" x14ac:dyDescent="0.25">
      <c r="A788" s="57">
        <v>43478</v>
      </c>
      <c r="B788">
        <v>30</v>
      </c>
    </row>
    <row r="789" spans="1:2" x14ac:dyDescent="0.25">
      <c r="A789" s="57">
        <v>43479</v>
      </c>
      <c r="B789">
        <v>31</v>
      </c>
    </row>
    <row r="790" spans="1:2" x14ac:dyDescent="0.25">
      <c r="A790" s="57">
        <v>43480</v>
      </c>
      <c r="B790">
        <v>109</v>
      </c>
    </row>
    <row r="791" spans="1:2" x14ac:dyDescent="0.25">
      <c r="A791" s="57">
        <v>43481</v>
      </c>
      <c r="B791">
        <v>84</v>
      </c>
    </row>
    <row r="792" spans="1:2" x14ac:dyDescent="0.25">
      <c r="A792" s="57">
        <v>43482</v>
      </c>
      <c r="B792">
        <v>37</v>
      </c>
    </row>
    <row r="793" spans="1:2" x14ac:dyDescent="0.25">
      <c r="A793" s="57">
        <v>43483</v>
      </c>
      <c r="B793">
        <v>54</v>
      </c>
    </row>
    <row r="794" spans="1:2" x14ac:dyDescent="0.25">
      <c r="A794" s="57">
        <v>43484</v>
      </c>
      <c r="B794">
        <v>45</v>
      </c>
    </row>
    <row r="795" spans="1:2" x14ac:dyDescent="0.25">
      <c r="A795" s="57">
        <v>43485</v>
      </c>
      <c r="B795">
        <v>54</v>
      </c>
    </row>
    <row r="796" spans="1:2" x14ac:dyDescent="0.25">
      <c r="A796" s="57">
        <v>43486</v>
      </c>
      <c r="B796">
        <v>18</v>
      </c>
    </row>
    <row r="797" spans="1:2" x14ac:dyDescent="0.25">
      <c r="A797" s="57">
        <v>43487</v>
      </c>
      <c r="B797">
        <v>23</v>
      </c>
    </row>
    <row r="798" spans="1:2" x14ac:dyDescent="0.25">
      <c r="A798" s="57">
        <v>43488</v>
      </c>
      <c r="B798">
        <v>39</v>
      </c>
    </row>
    <row r="799" spans="1:2" x14ac:dyDescent="0.25">
      <c r="A799" s="57">
        <v>43489</v>
      </c>
      <c r="B799">
        <v>62</v>
      </c>
    </row>
    <row r="800" spans="1:2" x14ac:dyDescent="0.25">
      <c r="A800" s="57">
        <v>43490</v>
      </c>
      <c r="B800">
        <v>47</v>
      </c>
    </row>
    <row r="801" spans="1:2" x14ac:dyDescent="0.25">
      <c r="A801" s="57">
        <v>43491</v>
      </c>
      <c r="B801">
        <v>37</v>
      </c>
    </row>
    <row r="802" spans="1:2" x14ac:dyDescent="0.25">
      <c r="A802" s="57">
        <v>43492</v>
      </c>
      <c r="B802">
        <v>95</v>
      </c>
    </row>
    <row r="803" spans="1:2" x14ac:dyDescent="0.25">
      <c r="A803" s="57">
        <v>43493</v>
      </c>
      <c r="B803">
        <v>40</v>
      </c>
    </row>
    <row r="804" spans="1:2" x14ac:dyDescent="0.25">
      <c r="A804" s="57">
        <v>43494</v>
      </c>
      <c r="B804">
        <v>58</v>
      </c>
    </row>
    <row r="805" spans="1:2" x14ac:dyDescent="0.25">
      <c r="A805" s="57">
        <v>43495</v>
      </c>
      <c r="B805">
        <v>51</v>
      </c>
    </row>
    <row r="806" spans="1:2" x14ac:dyDescent="0.25">
      <c r="A806" s="57">
        <v>43496</v>
      </c>
      <c r="B806">
        <v>27</v>
      </c>
    </row>
    <row r="807" spans="1:2" x14ac:dyDescent="0.25">
      <c r="A807" s="57">
        <v>43497</v>
      </c>
      <c r="B807">
        <v>91</v>
      </c>
    </row>
    <row r="808" spans="1:2" x14ac:dyDescent="0.25">
      <c r="A808" s="57">
        <v>43498</v>
      </c>
      <c r="B808">
        <v>50</v>
      </c>
    </row>
    <row r="809" spans="1:2" x14ac:dyDescent="0.25">
      <c r="A809" s="57">
        <v>43499</v>
      </c>
      <c r="B809">
        <v>79</v>
      </c>
    </row>
    <row r="810" spans="1:2" x14ac:dyDescent="0.25">
      <c r="A810" s="57">
        <v>43500</v>
      </c>
      <c r="B810">
        <v>52</v>
      </c>
    </row>
    <row r="811" spans="1:2" x14ac:dyDescent="0.25">
      <c r="A811" s="57">
        <v>43501</v>
      </c>
      <c r="B811">
        <v>9</v>
      </c>
    </row>
    <row r="812" spans="1:2" x14ac:dyDescent="0.25">
      <c r="A812" s="57">
        <v>43502</v>
      </c>
      <c r="B812">
        <v>40</v>
      </c>
    </row>
    <row r="813" spans="1:2" x14ac:dyDescent="0.25">
      <c r="A813" s="57">
        <v>43503</v>
      </c>
      <c r="B813">
        <v>29</v>
      </c>
    </row>
    <row r="814" spans="1:2" x14ac:dyDescent="0.25">
      <c r="A814" s="57">
        <v>43504</v>
      </c>
      <c r="B814">
        <v>109</v>
      </c>
    </row>
    <row r="815" spans="1:2" x14ac:dyDescent="0.25">
      <c r="A815" s="57">
        <v>43505</v>
      </c>
      <c r="B815">
        <v>38</v>
      </c>
    </row>
    <row r="816" spans="1:2" x14ac:dyDescent="0.25">
      <c r="A816" s="57">
        <v>43506</v>
      </c>
      <c r="B816">
        <v>48</v>
      </c>
    </row>
    <row r="817" spans="1:2" x14ac:dyDescent="0.25">
      <c r="A817" s="57">
        <v>43507</v>
      </c>
      <c r="B817">
        <v>42</v>
      </c>
    </row>
    <row r="818" spans="1:2" x14ac:dyDescent="0.25">
      <c r="A818" s="57">
        <v>43508</v>
      </c>
      <c r="B818">
        <v>33</v>
      </c>
    </row>
    <row r="819" spans="1:2" x14ac:dyDescent="0.25">
      <c r="A819" s="57">
        <v>43509</v>
      </c>
      <c r="B819">
        <v>45</v>
      </c>
    </row>
    <row r="820" spans="1:2" x14ac:dyDescent="0.25">
      <c r="A820" s="57">
        <v>43510</v>
      </c>
      <c r="B820">
        <v>64</v>
      </c>
    </row>
    <row r="821" spans="1:2" x14ac:dyDescent="0.25">
      <c r="A821" s="57">
        <v>43511</v>
      </c>
      <c r="B821">
        <v>47</v>
      </c>
    </row>
    <row r="822" spans="1:2" x14ac:dyDescent="0.25">
      <c r="A822" s="57">
        <v>43512</v>
      </c>
      <c r="B822">
        <v>57</v>
      </c>
    </row>
    <row r="823" spans="1:2" x14ac:dyDescent="0.25">
      <c r="A823" s="57">
        <v>43513</v>
      </c>
      <c r="B823">
        <v>28</v>
      </c>
    </row>
    <row r="824" spans="1:2" x14ac:dyDescent="0.25">
      <c r="A824" s="57">
        <v>43514</v>
      </c>
      <c r="B824">
        <v>37</v>
      </c>
    </row>
    <row r="825" spans="1:2" x14ac:dyDescent="0.25">
      <c r="A825" s="57">
        <v>43515</v>
      </c>
      <c r="B825">
        <v>18</v>
      </c>
    </row>
    <row r="826" spans="1:2" x14ac:dyDescent="0.25">
      <c r="A826" s="57">
        <v>43516</v>
      </c>
      <c r="B826">
        <v>35</v>
      </c>
    </row>
    <row r="827" spans="1:2" x14ac:dyDescent="0.25">
      <c r="A827" s="57">
        <v>43517</v>
      </c>
      <c r="B827">
        <v>20</v>
      </c>
    </row>
    <row r="828" spans="1:2" x14ac:dyDescent="0.25">
      <c r="A828" s="57">
        <v>43518</v>
      </c>
      <c r="B828">
        <v>73</v>
      </c>
    </row>
    <row r="829" spans="1:2" x14ac:dyDescent="0.25">
      <c r="A829" s="57">
        <v>43519</v>
      </c>
      <c r="B829">
        <v>23</v>
      </c>
    </row>
    <row r="830" spans="1:2" x14ac:dyDescent="0.25">
      <c r="A830" s="57">
        <v>43520</v>
      </c>
      <c r="B830">
        <v>51</v>
      </c>
    </row>
    <row r="831" spans="1:2" x14ac:dyDescent="0.25">
      <c r="A831" s="57">
        <v>43521</v>
      </c>
      <c r="B831">
        <v>39</v>
      </c>
    </row>
    <row r="832" spans="1:2" x14ac:dyDescent="0.25">
      <c r="A832" s="57">
        <v>43522</v>
      </c>
      <c r="B832">
        <v>73</v>
      </c>
    </row>
    <row r="833" spans="1:2" x14ac:dyDescent="0.25">
      <c r="A833" s="57">
        <v>43523</v>
      </c>
      <c r="B833">
        <v>36</v>
      </c>
    </row>
    <row r="834" spans="1:2" x14ac:dyDescent="0.25">
      <c r="A834" s="57">
        <v>43524</v>
      </c>
      <c r="B834">
        <v>34</v>
      </c>
    </row>
    <row r="835" spans="1:2" x14ac:dyDescent="0.25">
      <c r="A835" s="57">
        <v>43525</v>
      </c>
      <c r="B835">
        <v>43</v>
      </c>
    </row>
    <row r="836" spans="1:2" x14ac:dyDescent="0.25">
      <c r="A836" s="57">
        <v>43526</v>
      </c>
      <c r="B836">
        <v>48</v>
      </c>
    </row>
    <row r="837" spans="1:2" x14ac:dyDescent="0.25">
      <c r="A837" s="57">
        <v>43527</v>
      </c>
      <c r="B837">
        <v>43</v>
      </c>
    </row>
    <row r="838" spans="1:2" x14ac:dyDescent="0.25">
      <c r="A838" s="57">
        <v>43528</v>
      </c>
      <c r="B838">
        <v>46</v>
      </c>
    </row>
    <row r="839" spans="1:2" x14ac:dyDescent="0.25">
      <c r="A839" s="57">
        <v>43529</v>
      </c>
      <c r="B839">
        <v>67</v>
      </c>
    </row>
    <row r="840" spans="1:2" x14ac:dyDescent="0.25">
      <c r="A840" s="57">
        <v>43530</v>
      </c>
      <c r="B840">
        <v>170</v>
      </c>
    </row>
    <row r="841" spans="1:2" x14ac:dyDescent="0.25">
      <c r="A841" s="57">
        <v>43531</v>
      </c>
      <c r="B841">
        <v>46</v>
      </c>
    </row>
    <row r="842" spans="1:2" x14ac:dyDescent="0.25">
      <c r="A842" s="57">
        <v>43532</v>
      </c>
      <c r="B842">
        <v>42</v>
      </c>
    </row>
    <row r="843" spans="1:2" x14ac:dyDescent="0.25">
      <c r="A843" s="57">
        <v>43533</v>
      </c>
      <c r="B843">
        <v>57</v>
      </c>
    </row>
    <row r="844" spans="1:2" x14ac:dyDescent="0.25">
      <c r="A844" s="57">
        <v>43534</v>
      </c>
      <c r="B844">
        <v>56</v>
      </c>
    </row>
    <row r="845" spans="1:2" x14ac:dyDescent="0.25">
      <c r="A845" s="57">
        <v>43535</v>
      </c>
      <c r="B845">
        <v>63</v>
      </c>
    </row>
    <row r="846" spans="1:2" x14ac:dyDescent="0.25">
      <c r="A846" s="57">
        <v>43536</v>
      </c>
      <c r="B846">
        <v>95</v>
      </c>
    </row>
    <row r="847" spans="1:2" x14ac:dyDescent="0.25">
      <c r="A847" s="57">
        <v>43537</v>
      </c>
      <c r="B847">
        <v>141</v>
      </c>
    </row>
    <row r="848" spans="1:2" x14ac:dyDescent="0.25">
      <c r="A848" s="57">
        <v>43538</v>
      </c>
      <c r="B848">
        <v>49</v>
      </c>
    </row>
    <row r="849" spans="1:2" x14ac:dyDescent="0.25">
      <c r="A849" s="57">
        <v>43539</v>
      </c>
      <c r="B849">
        <v>97</v>
      </c>
    </row>
    <row r="850" spans="1:2" x14ac:dyDescent="0.25">
      <c r="A850" s="57">
        <v>43540</v>
      </c>
      <c r="B850">
        <v>62</v>
      </c>
    </row>
    <row r="851" spans="1:2" x14ac:dyDescent="0.25">
      <c r="A851" s="57">
        <v>43541</v>
      </c>
      <c r="B851">
        <v>51</v>
      </c>
    </row>
    <row r="852" spans="1:2" x14ac:dyDescent="0.25">
      <c r="A852" s="57">
        <v>43542</v>
      </c>
      <c r="B852">
        <v>66</v>
      </c>
    </row>
    <row r="853" spans="1:2" x14ac:dyDescent="0.25">
      <c r="A853" s="57">
        <v>43543</v>
      </c>
      <c r="B853">
        <v>59</v>
      </c>
    </row>
    <row r="854" spans="1:2" x14ac:dyDescent="0.25">
      <c r="A854" s="57">
        <v>43544</v>
      </c>
      <c r="B854">
        <v>30</v>
      </c>
    </row>
    <row r="855" spans="1:2" x14ac:dyDescent="0.25">
      <c r="A855" s="57">
        <v>43545</v>
      </c>
      <c r="B855">
        <v>21</v>
      </c>
    </row>
    <row r="856" spans="1:2" x14ac:dyDescent="0.25">
      <c r="A856" s="57">
        <v>43546</v>
      </c>
      <c r="B856">
        <v>68</v>
      </c>
    </row>
    <row r="857" spans="1:2" x14ac:dyDescent="0.25">
      <c r="A857" s="57">
        <v>43547</v>
      </c>
      <c r="B857">
        <v>64</v>
      </c>
    </row>
    <row r="858" spans="1:2" x14ac:dyDescent="0.25">
      <c r="A858" s="57">
        <v>43548</v>
      </c>
      <c r="B858">
        <v>64</v>
      </c>
    </row>
    <row r="859" spans="1:2" x14ac:dyDescent="0.25">
      <c r="A859" s="57">
        <v>43549</v>
      </c>
      <c r="B859">
        <v>47</v>
      </c>
    </row>
    <row r="860" spans="1:2" x14ac:dyDescent="0.25">
      <c r="A860" s="57">
        <v>43550</v>
      </c>
      <c r="B860">
        <v>24</v>
      </c>
    </row>
    <row r="861" spans="1:2" x14ac:dyDescent="0.25">
      <c r="A861" s="57">
        <v>43551</v>
      </c>
      <c r="B861">
        <v>48</v>
      </c>
    </row>
    <row r="862" spans="1:2" x14ac:dyDescent="0.25">
      <c r="A862" s="57">
        <v>43552</v>
      </c>
      <c r="B862">
        <v>31</v>
      </c>
    </row>
    <row r="863" spans="1:2" x14ac:dyDescent="0.25">
      <c r="A863" s="57">
        <v>43553</v>
      </c>
      <c r="B863">
        <v>58</v>
      </c>
    </row>
    <row r="864" spans="1:2" x14ac:dyDescent="0.25">
      <c r="A864" s="57">
        <v>43554</v>
      </c>
      <c r="B864">
        <v>185</v>
      </c>
    </row>
    <row r="865" spans="1:2" x14ac:dyDescent="0.25">
      <c r="A865" s="57">
        <v>43555</v>
      </c>
      <c r="B865">
        <v>179</v>
      </c>
    </row>
    <row r="866" spans="1:2" x14ac:dyDescent="0.25">
      <c r="A866" s="57">
        <v>43556</v>
      </c>
      <c r="B866">
        <v>35</v>
      </c>
    </row>
    <row r="867" spans="1:2" x14ac:dyDescent="0.25">
      <c r="A867" s="57">
        <v>43557</v>
      </c>
      <c r="B867">
        <v>83</v>
      </c>
    </row>
    <row r="868" spans="1:2" x14ac:dyDescent="0.25">
      <c r="A868" s="57">
        <v>43558</v>
      </c>
      <c r="B868">
        <v>141</v>
      </c>
    </row>
    <row r="869" spans="1:2" x14ac:dyDescent="0.25">
      <c r="A869" s="57">
        <v>43559</v>
      </c>
      <c r="B869">
        <v>47</v>
      </c>
    </row>
    <row r="870" spans="1:2" x14ac:dyDescent="0.25">
      <c r="A870" s="57">
        <v>43560</v>
      </c>
      <c r="B870">
        <v>84</v>
      </c>
    </row>
    <row r="871" spans="1:2" x14ac:dyDescent="0.25">
      <c r="A871" s="57">
        <v>43561</v>
      </c>
      <c r="B871">
        <v>31</v>
      </c>
    </row>
    <row r="872" spans="1:2" x14ac:dyDescent="0.25">
      <c r="A872" s="57">
        <v>43562</v>
      </c>
      <c r="B872">
        <v>72</v>
      </c>
    </row>
    <row r="873" spans="1:2" x14ac:dyDescent="0.25">
      <c r="A873" s="57">
        <v>43563</v>
      </c>
      <c r="B873">
        <v>53</v>
      </c>
    </row>
    <row r="874" spans="1:2" x14ac:dyDescent="0.25">
      <c r="A874" s="57">
        <v>43564</v>
      </c>
      <c r="B874">
        <v>33</v>
      </c>
    </row>
    <row r="875" spans="1:2" x14ac:dyDescent="0.25">
      <c r="A875" s="57">
        <v>43565</v>
      </c>
      <c r="B875">
        <v>30</v>
      </c>
    </row>
    <row r="876" spans="1:2" x14ac:dyDescent="0.25">
      <c r="A876" s="57">
        <v>43566</v>
      </c>
      <c r="B876">
        <v>40</v>
      </c>
    </row>
    <row r="877" spans="1:2" x14ac:dyDescent="0.25">
      <c r="A877" s="57">
        <v>43567</v>
      </c>
      <c r="B877">
        <v>55</v>
      </c>
    </row>
    <row r="878" spans="1:2" x14ac:dyDescent="0.25">
      <c r="A878" s="57">
        <v>43568</v>
      </c>
      <c r="B878">
        <v>55</v>
      </c>
    </row>
    <row r="879" spans="1:2" x14ac:dyDescent="0.25">
      <c r="A879" s="57">
        <v>43569</v>
      </c>
      <c r="B879">
        <v>134</v>
      </c>
    </row>
    <row r="880" spans="1:2" x14ac:dyDescent="0.25">
      <c r="A880" s="57">
        <v>43570</v>
      </c>
      <c r="B880">
        <v>92</v>
      </c>
    </row>
    <row r="881" spans="1:2" x14ac:dyDescent="0.25">
      <c r="A881" s="57">
        <v>43571</v>
      </c>
      <c r="B881">
        <v>105</v>
      </c>
    </row>
    <row r="882" spans="1:2" x14ac:dyDescent="0.25">
      <c r="A882" s="57">
        <v>43572</v>
      </c>
      <c r="B882">
        <v>62</v>
      </c>
    </row>
    <row r="883" spans="1:2" x14ac:dyDescent="0.25">
      <c r="A883" s="57">
        <v>43573</v>
      </c>
      <c r="B883">
        <v>234</v>
      </c>
    </row>
    <row r="884" spans="1:2" x14ac:dyDescent="0.25">
      <c r="A884" s="57">
        <v>43574</v>
      </c>
      <c r="B884">
        <v>257</v>
      </c>
    </row>
    <row r="885" spans="1:2" x14ac:dyDescent="0.25">
      <c r="A885" s="57">
        <v>43575</v>
      </c>
      <c r="B885">
        <v>283</v>
      </c>
    </row>
    <row r="886" spans="1:2" x14ac:dyDescent="0.25">
      <c r="A886" s="57">
        <v>43576</v>
      </c>
      <c r="B886">
        <v>191</v>
      </c>
    </row>
    <row r="887" spans="1:2" x14ac:dyDescent="0.25">
      <c r="A887" s="57">
        <v>43577</v>
      </c>
      <c r="B887">
        <v>31</v>
      </c>
    </row>
    <row r="888" spans="1:2" x14ac:dyDescent="0.25">
      <c r="A888" s="57">
        <v>43578</v>
      </c>
      <c r="B888">
        <v>72</v>
      </c>
    </row>
    <row r="889" spans="1:2" x14ac:dyDescent="0.25">
      <c r="A889" s="57">
        <v>43579</v>
      </c>
      <c r="B889">
        <v>63</v>
      </c>
    </row>
    <row r="890" spans="1:2" x14ac:dyDescent="0.25">
      <c r="A890" s="57">
        <v>43580</v>
      </c>
      <c r="B890">
        <v>120</v>
      </c>
    </row>
    <row r="891" spans="1:2" x14ac:dyDescent="0.25">
      <c r="A891" s="57">
        <v>43581</v>
      </c>
      <c r="B891">
        <v>71</v>
      </c>
    </row>
    <row r="892" spans="1:2" x14ac:dyDescent="0.25">
      <c r="A892" s="57">
        <v>43582</v>
      </c>
      <c r="B892">
        <v>67</v>
      </c>
    </row>
    <row r="893" spans="1:2" x14ac:dyDescent="0.25">
      <c r="A893" s="57">
        <v>43583</v>
      </c>
      <c r="B893">
        <v>91</v>
      </c>
    </row>
    <row r="894" spans="1:2" x14ac:dyDescent="0.25">
      <c r="A894" s="57">
        <v>43584</v>
      </c>
      <c r="B894">
        <v>151</v>
      </c>
    </row>
    <row r="895" spans="1:2" x14ac:dyDescent="0.25">
      <c r="A895" s="57">
        <v>43585</v>
      </c>
      <c r="B895">
        <v>71</v>
      </c>
    </row>
    <row r="896" spans="1:2" x14ac:dyDescent="0.25">
      <c r="B896" s="39">
        <v>20858</v>
      </c>
    </row>
  </sheetData>
  <autoFilter ref="A7:H5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5" x14ac:dyDescent="0.25"/>
  <cols>
    <col min="1" max="1" width="36.42578125" bestFit="1" customWidth="1"/>
  </cols>
  <sheetData>
    <row r="1" spans="1:2" x14ac:dyDescent="0.25">
      <c r="A1" t="s">
        <v>103</v>
      </c>
    </row>
    <row r="2" spans="1:2" x14ac:dyDescent="0.25">
      <c r="A2" s="43" t="s">
        <v>104</v>
      </c>
    </row>
    <row r="3" spans="1:2" x14ac:dyDescent="0.25">
      <c r="A3" s="43" t="s">
        <v>107</v>
      </c>
      <c r="B3" t="s">
        <v>108</v>
      </c>
    </row>
  </sheetData>
  <hyperlinks>
    <hyperlink ref="A2" r:id="rId1"/>
    <hyperlink ref="A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Google Analytics</vt:lpstr>
      <vt:lpstr>Content</vt:lpstr>
      <vt:lpstr>Notes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O'Leary</dc:creator>
  <cp:lastModifiedBy>Michael O'Leary</cp:lastModifiedBy>
  <cp:lastPrinted>2018-05-06T07:29:25Z</cp:lastPrinted>
  <dcterms:created xsi:type="dcterms:W3CDTF">2015-05-09T10:50:36Z</dcterms:created>
  <dcterms:modified xsi:type="dcterms:W3CDTF">2019-06-02T09:41:47Z</dcterms:modified>
</cp:coreProperties>
</file>